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rtas\Downloads\"/>
    </mc:Choice>
  </mc:AlternateContent>
  <bookViews>
    <workbookView showSheetTabs="0" xWindow="0" yWindow="0" windowWidth="28800" windowHeight="12180" activeTab="7"/>
  </bookViews>
  <sheets>
    <sheet name="Ana Sayfa" sheetId="1" r:id="rId1"/>
    <sheet name="Telefon" sheetId="2" r:id="rId2"/>
    <sheet name="İnternet" sheetId="3" r:id="rId3"/>
    <sheet name="Su" sheetId="4" r:id="rId4"/>
    <sheet name="Elektrik" sheetId="5" r:id="rId5"/>
    <sheet name="Doğalgaz" sheetId="6" r:id="rId6"/>
    <sheet name="Yıllık Tüketim" sheetId="7" r:id="rId7"/>
    <sheet name="Genel Bilgi" sheetId="8" r:id="rId8"/>
  </sheets>
  <definedNames>
    <definedName name="_xlnm.Print_Area" localSheetId="0">'Ana Sayfa'!$C$2:$I$46</definedName>
    <definedName name="_xlnm.Print_Area" localSheetId="5">Doğalgaz!$C$2:$Q$53</definedName>
    <definedName name="_xlnm.Print_Area" localSheetId="4">Elektrik!$C$2:$R$55</definedName>
    <definedName name="_xlnm.Print_Area" localSheetId="7">'Genel Bilgi'!$C$2:$H$84</definedName>
    <definedName name="_xlnm.Print_Area" localSheetId="2">İnternet!$C$2:$O$52</definedName>
    <definedName name="_xlnm.Print_Area" localSheetId="3">Su!$C$2:$J$52</definedName>
    <definedName name="_xlnm.Print_Area" localSheetId="1">Telefon!$C$2:$O$52</definedName>
    <definedName name="_xlnm.Print_Area" localSheetId="6">'Yıllık Tüketim'!$C$2:$J$32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1" i="6" l="1"/>
  <c r="C50" i="2"/>
  <c r="G36" i="4" l="1"/>
  <c r="G35" i="3"/>
  <c r="F35" i="3"/>
  <c r="N43" i="3" s="1"/>
  <c r="K36" i="6"/>
  <c r="G36" i="6"/>
  <c r="M10" i="5"/>
  <c r="N10" i="5" s="1"/>
  <c r="L35" i="5"/>
  <c r="I10" i="5"/>
  <c r="G35" i="5"/>
  <c r="F35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 l="1"/>
  <c r="L11" i="2"/>
  <c r="N11" i="2" s="1"/>
  <c r="D36" i="8" l="1"/>
  <c r="D28" i="8"/>
  <c r="D15" i="8"/>
  <c r="C52" i="5"/>
  <c r="C50" i="3"/>
  <c r="H23" i="7"/>
  <c r="E31" i="7" s="1"/>
  <c r="G23" i="7"/>
  <c r="E30" i="7" s="1"/>
  <c r="F23" i="7"/>
  <c r="E29" i="7" s="1"/>
  <c r="E23" i="7"/>
  <c r="E28" i="7" s="1"/>
  <c r="D23" i="7"/>
  <c r="E27" i="7" s="1"/>
  <c r="I22" i="7"/>
  <c r="I21" i="7"/>
  <c r="I20" i="7"/>
  <c r="I19" i="7"/>
  <c r="I18" i="7"/>
  <c r="I17" i="7"/>
  <c r="I16" i="7"/>
  <c r="I15" i="7"/>
  <c r="I14" i="7"/>
  <c r="I13" i="7"/>
  <c r="I12" i="7"/>
  <c r="I11" i="7"/>
  <c r="F36" i="6"/>
  <c r="Q35" i="6"/>
  <c r="N35" i="6"/>
  <c r="P35" i="6" s="1"/>
  <c r="M35" i="6"/>
  <c r="L35" i="6"/>
  <c r="I35" i="6"/>
  <c r="J35" i="6" s="1"/>
  <c r="H35" i="6"/>
  <c r="Q34" i="6"/>
  <c r="N34" i="6"/>
  <c r="P34" i="6" s="1"/>
  <c r="M34" i="6"/>
  <c r="L34" i="6"/>
  <c r="I34" i="6"/>
  <c r="J34" i="6" s="1"/>
  <c r="H34" i="6"/>
  <c r="Q33" i="6"/>
  <c r="N33" i="6"/>
  <c r="P33" i="6" s="1"/>
  <c r="M33" i="6"/>
  <c r="L33" i="6"/>
  <c r="I33" i="6"/>
  <c r="J33" i="6" s="1"/>
  <c r="H33" i="6"/>
  <c r="Q32" i="6"/>
  <c r="N32" i="6"/>
  <c r="P32" i="6" s="1"/>
  <c r="M32" i="6"/>
  <c r="L32" i="6"/>
  <c r="I32" i="6"/>
  <c r="J32" i="6" s="1"/>
  <c r="H32" i="6"/>
  <c r="Q31" i="6"/>
  <c r="N31" i="6"/>
  <c r="P31" i="6" s="1"/>
  <c r="M31" i="6"/>
  <c r="L31" i="6"/>
  <c r="I31" i="6"/>
  <c r="J31" i="6" s="1"/>
  <c r="H31" i="6"/>
  <c r="Q30" i="6"/>
  <c r="N30" i="6"/>
  <c r="P30" i="6" s="1"/>
  <c r="M30" i="6"/>
  <c r="L30" i="6"/>
  <c r="I30" i="6"/>
  <c r="J30" i="6" s="1"/>
  <c r="H30" i="6"/>
  <c r="Q29" i="6"/>
  <c r="N29" i="6"/>
  <c r="P29" i="6" s="1"/>
  <c r="M29" i="6"/>
  <c r="L29" i="6"/>
  <c r="I29" i="6"/>
  <c r="J29" i="6" s="1"/>
  <c r="H29" i="6"/>
  <c r="Q28" i="6"/>
  <c r="N28" i="6"/>
  <c r="P28" i="6" s="1"/>
  <c r="M28" i="6"/>
  <c r="L28" i="6"/>
  <c r="I28" i="6"/>
  <c r="J28" i="6" s="1"/>
  <c r="H28" i="6"/>
  <c r="Q27" i="6"/>
  <c r="N27" i="6"/>
  <c r="P27" i="6" s="1"/>
  <c r="M27" i="6"/>
  <c r="L27" i="6"/>
  <c r="I27" i="6"/>
  <c r="J27" i="6" s="1"/>
  <c r="H27" i="6"/>
  <c r="Q26" i="6"/>
  <c r="N26" i="6"/>
  <c r="P26" i="6" s="1"/>
  <c r="M26" i="6"/>
  <c r="L26" i="6"/>
  <c r="I26" i="6"/>
  <c r="J26" i="6" s="1"/>
  <c r="H26" i="6"/>
  <c r="Q25" i="6"/>
  <c r="N25" i="6"/>
  <c r="P25" i="6" s="1"/>
  <c r="M25" i="6"/>
  <c r="L25" i="6"/>
  <c r="I25" i="6"/>
  <c r="J25" i="6" s="1"/>
  <c r="H25" i="6"/>
  <c r="Q24" i="6"/>
  <c r="N24" i="6"/>
  <c r="P24" i="6" s="1"/>
  <c r="M24" i="6"/>
  <c r="L24" i="6"/>
  <c r="I24" i="6"/>
  <c r="J24" i="6" s="1"/>
  <c r="H24" i="6"/>
  <c r="Q23" i="6"/>
  <c r="N23" i="6"/>
  <c r="P23" i="6" s="1"/>
  <c r="M23" i="6"/>
  <c r="L23" i="6"/>
  <c r="I23" i="6"/>
  <c r="J23" i="6" s="1"/>
  <c r="H23" i="6"/>
  <c r="Q22" i="6"/>
  <c r="N22" i="6"/>
  <c r="P22" i="6" s="1"/>
  <c r="M22" i="6"/>
  <c r="L22" i="6"/>
  <c r="I22" i="6"/>
  <c r="J22" i="6" s="1"/>
  <c r="H22" i="6"/>
  <c r="Q21" i="6"/>
  <c r="N21" i="6"/>
  <c r="P21" i="6" s="1"/>
  <c r="M21" i="6"/>
  <c r="L21" i="6"/>
  <c r="I21" i="6"/>
  <c r="J21" i="6" s="1"/>
  <c r="H21" i="6"/>
  <c r="Q20" i="6"/>
  <c r="N20" i="6"/>
  <c r="P20" i="6" s="1"/>
  <c r="M20" i="6"/>
  <c r="L20" i="6"/>
  <c r="I20" i="6"/>
  <c r="J20" i="6" s="1"/>
  <c r="H20" i="6"/>
  <c r="Q19" i="6"/>
  <c r="N19" i="6"/>
  <c r="P19" i="6" s="1"/>
  <c r="M19" i="6"/>
  <c r="L19" i="6"/>
  <c r="I19" i="6"/>
  <c r="J19" i="6" s="1"/>
  <c r="H19" i="6"/>
  <c r="Q18" i="6"/>
  <c r="N18" i="6"/>
  <c r="P18" i="6" s="1"/>
  <c r="M18" i="6"/>
  <c r="L18" i="6"/>
  <c r="I18" i="6"/>
  <c r="J18" i="6" s="1"/>
  <c r="H18" i="6"/>
  <c r="Q17" i="6"/>
  <c r="N17" i="6"/>
  <c r="P17" i="6" s="1"/>
  <c r="M17" i="6"/>
  <c r="L17" i="6"/>
  <c r="I17" i="6"/>
  <c r="J17" i="6" s="1"/>
  <c r="H17" i="6"/>
  <c r="Q16" i="6"/>
  <c r="N16" i="6"/>
  <c r="P16" i="6" s="1"/>
  <c r="M16" i="6"/>
  <c r="L16" i="6"/>
  <c r="I16" i="6"/>
  <c r="J16" i="6" s="1"/>
  <c r="H16" i="6"/>
  <c r="Q15" i="6"/>
  <c r="N15" i="6"/>
  <c r="P15" i="6" s="1"/>
  <c r="M15" i="6"/>
  <c r="L15" i="6"/>
  <c r="I15" i="6"/>
  <c r="J15" i="6" s="1"/>
  <c r="H15" i="6"/>
  <c r="Q14" i="6"/>
  <c r="N14" i="6"/>
  <c r="P14" i="6" s="1"/>
  <c r="M14" i="6"/>
  <c r="L14" i="6"/>
  <c r="I14" i="6"/>
  <c r="J14" i="6" s="1"/>
  <c r="H14" i="6"/>
  <c r="Q13" i="6"/>
  <c r="N13" i="6"/>
  <c r="P13" i="6" s="1"/>
  <c r="M13" i="6"/>
  <c r="L13" i="6"/>
  <c r="I13" i="6"/>
  <c r="J13" i="6" s="1"/>
  <c r="H13" i="6"/>
  <c r="Q12" i="6"/>
  <c r="N12" i="6"/>
  <c r="P12" i="6" s="1"/>
  <c r="M12" i="6"/>
  <c r="L12" i="6"/>
  <c r="I12" i="6"/>
  <c r="J12" i="6" s="1"/>
  <c r="H12" i="6"/>
  <c r="N11" i="6"/>
  <c r="P11" i="6" s="1"/>
  <c r="L11" i="6"/>
  <c r="M11" i="6" s="1"/>
  <c r="Q11" i="6" s="1"/>
  <c r="H11" i="6"/>
  <c r="R34" i="5"/>
  <c r="O34" i="5"/>
  <c r="Q34" i="5" s="1"/>
  <c r="N34" i="5"/>
  <c r="M34" i="5"/>
  <c r="J34" i="5"/>
  <c r="K34" i="5" s="1"/>
  <c r="R33" i="5"/>
  <c r="O33" i="5"/>
  <c r="Q33" i="5" s="1"/>
  <c r="N33" i="5"/>
  <c r="M33" i="5"/>
  <c r="J33" i="5"/>
  <c r="K33" i="5" s="1"/>
  <c r="R32" i="5"/>
  <c r="O32" i="5"/>
  <c r="Q32" i="5" s="1"/>
  <c r="N32" i="5"/>
  <c r="M32" i="5"/>
  <c r="J32" i="5"/>
  <c r="K32" i="5" s="1"/>
  <c r="R31" i="5"/>
  <c r="O31" i="5"/>
  <c r="Q31" i="5" s="1"/>
  <c r="N31" i="5"/>
  <c r="M31" i="5"/>
  <c r="J31" i="5"/>
  <c r="K31" i="5" s="1"/>
  <c r="R30" i="5"/>
  <c r="O30" i="5"/>
  <c r="Q30" i="5" s="1"/>
  <c r="N30" i="5"/>
  <c r="M30" i="5"/>
  <c r="J30" i="5"/>
  <c r="K30" i="5" s="1"/>
  <c r="R29" i="5"/>
  <c r="O29" i="5"/>
  <c r="Q29" i="5" s="1"/>
  <c r="N29" i="5"/>
  <c r="M29" i="5"/>
  <c r="J29" i="5"/>
  <c r="K29" i="5" s="1"/>
  <c r="R28" i="5"/>
  <c r="O28" i="5"/>
  <c r="Q28" i="5" s="1"/>
  <c r="N28" i="5"/>
  <c r="M28" i="5"/>
  <c r="J28" i="5"/>
  <c r="K28" i="5" s="1"/>
  <c r="R27" i="5"/>
  <c r="O27" i="5"/>
  <c r="Q27" i="5" s="1"/>
  <c r="N27" i="5"/>
  <c r="M27" i="5"/>
  <c r="J27" i="5"/>
  <c r="K27" i="5" s="1"/>
  <c r="R26" i="5"/>
  <c r="O26" i="5"/>
  <c r="Q26" i="5" s="1"/>
  <c r="N26" i="5"/>
  <c r="M26" i="5"/>
  <c r="J26" i="5"/>
  <c r="K26" i="5" s="1"/>
  <c r="R25" i="5"/>
  <c r="O25" i="5"/>
  <c r="Q25" i="5" s="1"/>
  <c r="N25" i="5"/>
  <c r="M25" i="5"/>
  <c r="J25" i="5"/>
  <c r="K25" i="5" s="1"/>
  <c r="R24" i="5"/>
  <c r="O24" i="5"/>
  <c r="Q24" i="5" s="1"/>
  <c r="N24" i="5"/>
  <c r="M24" i="5"/>
  <c r="J24" i="5"/>
  <c r="K24" i="5" s="1"/>
  <c r="R23" i="5"/>
  <c r="O23" i="5"/>
  <c r="Q23" i="5" s="1"/>
  <c r="N23" i="5"/>
  <c r="M23" i="5"/>
  <c r="J23" i="5"/>
  <c r="K23" i="5" s="1"/>
  <c r="R22" i="5"/>
  <c r="O22" i="5"/>
  <c r="Q22" i="5" s="1"/>
  <c r="N22" i="5"/>
  <c r="M22" i="5"/>
  <c r="J22" i="5"/>
  <c r="K22" i="5" s="1"/>
  <c r="R21" i="5"/>
  <c r="O21" i="5"/>
  <c r="Q21" i="5" s="1"/>
  <c r="N21" i="5"/>
  <c r="M21" i="5"/>
  <c r="J21" i="5"/>
  <c r="K21" i="5" s="1"/>
  <c r="R20" i="5"/>
  <c r="O20" i="5"/>
  <c r="Q20" i="5" s="1"/>
  <c r="N20" i="5"/>
  <c r="M20" i="5"/>
  <c r="J20" i="5"/>
  <c r="K20" i="5" s="1"/>
  <c r="R19" i="5"/>
  <c r="O19" i="5"/>
  <c r="Q19" i="5" s="1"/>
  <c r="N19" i="5"/>
  <c r="M19" i="5"/>
  <c r="J19" i="5"/>
  <c r="K19" i="5" s="1"/>
  <c r="R18" i="5"/>
  <c r="O18" i="5"/>
  <c r="Q18" i="5" s="1"/>
  <c r="N18" i="5"/>
  <c r="M18" i="5"/>
  <c r="J18" i="5"/>
  <c r="K18" i="5" s="1"/>
  <c r="R17" i="5"/>
  <c r="O17" i="5"/>
  <c r="Q17" i="5" s="1"/>
  <c r="N17" i="5"/>
  <c r="M17" i="5"/>
  <c r="J17" i="5"/>
  <c r="K17" i="5" s="1"/>
  <c r="R16" i="5"/>
  <c r="O16" i="5"/>
  <c r="Q16" i="5" s="1"/>
  <c r="N16" i="5"/>
  <c r="M16" i="5"/>
  <c r="J16" i="5"/>
  <c r="K16" i="5" s="1"/>
  <c r="R15" i="5"/>
  <c r="O15" i="5"/>
  <c r="Q15" i="5" s="1"/>
  <c r="N15" i="5"/>
  <c r="M15" i="5"/>
  <c r="J15" i="5"/>
  <c r="K15" i="5" s="1"/>
  <c r="R14" i="5"/>
  <c r="O14" i="5"/>
  <c r="Q14" i="5" s="1"/>
  <c r="N14" i="5"/>
  <c r="M14" i="5"/>
  <c r="J14" i="5"/>
  <c r="K14" i="5" s="1"/>
  <c r="R13" i="5"/>
  <c r="O13" i="5"/>
  <c r="Q13" i="5" s="1"/>
  <c r="N13" i="5"/>
  <c r="M13" i="5"/>
  <c r="J13" i="5"/>
  <c r="K13" i="5" s="1"/>
  <c r="O12" i="5"/>
  <c r="Q12" i="5" s="1"/>
  <c r="M12" i="5"/>
  <c r="N12" i="5" s="1"/>
  <c r="R12" i="5" s="1"/>
  <c r="J12" i="5"/>
  <c r="K12" i="5" s="1"/>
  <c r="O11" i="5"/>
  <c r="Q11" i="5" s="1"/>
  <c r="M11" i="5"/>
  <c r="J11" i="5"/>
  <c r="K11" i="5" s="1"/>
  <c r="O10" i="5"/>
  <c r="Q10" i="5" s="1"/>
  <c r="J10" i="5"/>
  <c r="K10" i="5" s="1"/>
  <c r="H36" i="4"/>
  <c r="I44" i="4" s="1"/>
  <c r="F36" i="4"/>
  <c r="J35" i="4"/>
  <c r="I35" i="4"/>
  <c r="J34" i="4"/>
  <c r="I34" i="4"/>
  <c r="J33" i="4"/>
  <c r="I33" i="4"/>
  <c r="J32" i="4"/>
  <c r="I32" i="4"/>
  <c r="J31" i="4"/>
  <c r="I31" i="4"/>
  <c r="J30" i="4"/>
  <c r="I30" i="4"/>
  <c r="J29" i="4"/>
  <c r="I29" i="4"/>
  <c r="J28" i="4"/>
  <c r="I28" i="4"/>
  <c r="J27" i="4"/>
  <c r="I27" i="4"/>
  <c r="J26" i="4"/>
  <c r="I26" i="4"/>
  <c r="J25" i="4"/>
  <c r="I25" i="4"/>
  <c r="J24" i="4"/>
  <c r="I24" i="4"/>
  <c r="J23" i="4"/>
  <c r="I23" i="4"/>
  <c r="J22" i="4"/>
  <c r="I22" i="4"/>
  <c r="J21" i="4"/>
  <c r="I21" i="4"/>
  <c r="J20" i="4"/>
  <c r="I20" i="4"/>
  <c r="J19" i="4"/>
  <c r="I19" i="4"/>
  <c r="J18" i="4"/>
  <c r="I18" i="4"/>
  <c r="J17" i="4"/>
  <c r="I17" i="4"/>
  <c r="J16" i="4"/>
  <c r="I16" i="4"/>
  <c r="J15" i="4"/>
  <c r="I15" i="4"/>
  <c r="J14" i="4"/>
  <c r="I14" i="4"/>
  <c r="J11" i="4"/>
  <c r="I11" i="4"/>
  <c r="O34" i="3"/>
  <c r="L34" i="3"/>
  <c r="N34" i="3" s="1"/>
  <c r="J34" i="3"/>
  <c r="I34" i="3"/>
  <c r="H34" i="3"/>
  <c r="O33" i="3"/>
  <c r="L33" i="3"/>
  <c r="N33" i="3" s="1"/>
  <c r="J33" i="3"/>
  <c r="I33" i="3"/>
  <c r="H33" i="3"/>
  <c r="O32" i="3"/>
  <c r="L32" i="3"/>
  <c r="N32" i="3" s="1"/>
  <c r="J32" i="3"/>
  <c r="I32" i="3"/>
  <c r="H32" i="3"/>
  <c r="O31" i="3"/>
  <c r="L31" i="3"/>
  <c r="N31" i="3" s="1"/>
  <c r="J31" i="3"/>
  <c r="I31" i="3"/>
  <c r="H31" i="3"/>
  <c r="O30" i="3"/>
  <c r="L30" i="3"/>
  <c r="N30" i="3" s="1"/>
  <c r="J30" i="3"/>
  <c r="I30" i="3"/>
  <c r="H30" i="3"/>
  <c r="O29" i="3"/>
  <c r="L29" i="3"/>
  <c r="N29" i="3" s="1"/>
  <c r="J29" i="3"/>
  <c r="I29" i="3"/>
  <c r="H29" i="3"/>
  <c r="O28" i="3"/>
  <c r="L28" i="3"/>
  <c r="N28" i="3" s="1"/>
  <c r="J28" i="3"/>
  <c r="I28" i="3"/>
  <c r="H28" i="3"/>
  <c r="O27" i="3"/>
  <c r="L27" i="3"/>
  <c r="N27" i="3" s="1"/>
  <c r="J27" i="3"/>
  <c r="I27" i="3"/>
  <c r="H27" i="3"/>
  <c r="O26" i="3"/>
  <c r="L26" i="3"/>
  <c r="N26" i="3" s="1"/>
  <c r="J26" i="3"/>
  <c r="I26" i="3"/>
  <c r="H26" i="3"/>
  <c r="O25" i="3"/>
  <c r="L25" i="3"/>
  <c r="N25" i="3" s="1"/>
  <c r="J25" i="3"/>
  <c r="I25" i="3"/>
  <c r="H25" i="3"/>
  <c r="O24" i="3"/>
  <c r="L24" i="3"/>
  <c r="N24" i="3" s="1"/>
  <c r="J24" i="3"/>
  <c r="I24" i="3"/>
  <c r="H24" i="3"/>
  <c r="O23" i="3"/>
  <c r="L23" i="3"/>
  <c r="N23" i="3" s="1"/>
  <c r="J23" i="3"/>
  <c r="I23" i="3"/>
  <c r="H23" i="3"/>
  <c r="O22" i="3"/>
  <c r="L22" i="3"/>
  <c r="N22" i="3" s="1"/>
  <c r="J22" i="3"/>
  <c r="I22" i="3"/>
  <c r="H22" i="3"/>
  <c r="O21" i="3"/>
  <c r="L21" i="3"/>
  <c r="N21" i="3" s="1"/>
  <c r="J21" i="3"/>
  <c r="I21" i="3"/>
  <c r="H21" i="3"/>
  <c r="O20" i="3"/>
  <c r="L20" i="3"/>
  <c r="N20" i="3" s="1"/>
  <c r="J20" i="3"/>
  <c r="I20" i="3"/>
  <c r="H20" i="3"/>
  <c r="O19" i="3"/>
  <c r="L19" i="3"/>
  <c r="N19" i="3" s="1"/>
  <c r="J19" i="3"/>
  <c r="I19" i="3"/>
  <c r="H19" i="3"/>
  <c r="O18" i="3"/>
  <c r="L18" i="3"/>
  <c r="N18" i="3" s="1"/>
  <c r="J18" i="3"/>
  <c r="I18" i="3"/>
  <c r="H18" i="3"/>
  <c r="O17" i="3"/>
  <c r="L17" i="3"/>
  <c r="N17" i="3" s="1"/>
  <c r="J17" i="3"/>
  <c r="I17" i="3"/>
  <c r="H17" i="3"/>
  <c r="O16" i="3"/>
  <c r="L16" i="3"/>
  <c r="N16" i="3" s="1"/>
  <c r="J16" i="3"/>
  <c r="I16" i="3"/>
  <c r="H16" i="3"/>
  <c r="O15" i="3"/>
  <c r="L15" i="3"/>
  <c r="N15" i="3" s="1"/>
  <c r="J15" i="3"/>
  <c r="I15" i="3"/>
  <c r="H15" i="3"/>
  <c r="O14" i="3"/>
  <c r="L14" i="3"/>
  <c r="N14" i="3" s="1"/>
  <c r="J14" i="3"/>
  <c r="I14" i="3"/>
  <c r="H14" i="3"/>
  <c r="O13" i="3"/>
  <c r="L13" i="3"/>
  <c r="N13" i="3" s="1"/>
  <c r="J13" i="3"/>
  <c r="I13" i="3"/>
  <c r="H13" i="3"/>
  <c r="O12" i="3"/>
  <c r="L12" i="3"/>
  <c r="N12" i="3" s="1"/>
  <c r="J12" i="3"/>
  <c r="I12" i="3"/>
  <c r="H12" i="3"/>
  <c r="O11" i="3"/>
  <c r="L11" i="3"/>
  <c r="N11" i="3" s="1"/>
  <c r="J11" i="3"/>
  <c r="I11" i="3"/>
  <c r="H11" i="3"/>
  <c r="L10" i="3"/>
  <c r="N10" i="3" s="1"/>
  <c r="H10" i="3"/>
  <c r="G36" i="2"/>
  <c r="F36" i="2"/>
  <c r="O43" i="2" s="1"/>
  <c r="O35" i="2"/>
  <c r="L35" i="2"/>
  <c r="N35" i="2" s="1"/>
  <c r="J35" i="2"/>
  <c r="I35" i="2"/>
  <c r="H35" i="2"/>
  <c r="O34" i="2"/>
  <c r="L34" i="2"/>
  <c r="N34" i="2" s="1"/>
  <c r="J34" i="2"/>
  <c r="I34" i="2"/>
  <c r="H34" i="2"/>
  <c r="O33" i="2"/>
  <c r="L33" i="2"/>
  <c r="N33" i="2" s="1"/>
  <c r="J33" i="2"/>
  <c r="I33" i="2"/>
  <c r="H33" i="2"/>
  <c r="O32" i="2"/>
  <c r="L32" i="2"/>
  <c r="N32" i="2" s="1"/>
  <c r="J32" i="2"/>
  <c r="I32" i="2"/>
  <c r="H32" i="2"/>
  <c r="O31" i="2"/>
  <c r="L31" i="2"/>
  <c r="N31" i="2" s="1"/>
  <c r="J31" i="2"/>
  <c r="I31" i="2"/>
  <c r="H31" i="2"/>
  <c r="O30" i="2"/>
  <c r="L30" i="2"/>
  <c r="N30" i="2" s="1"/>
  <c r="J30" i="2"/>
  <c r="I30" i="2"/>
  <c r="H30" i="2"/>
  <c r="O29" i="2"/>
  <c r="L29" i="2"/>
  <c r="N29" i="2" s="1"/>
  <c r="J29" i="2"/>
  <c r="I29" i="2"/>
  <c r="H29" i="2"/>
  <c r="O28" i="2"/>
  <c r="L28" i="2"/>
  <c r="N28" i="2" s="1"/>
  <c r="J28" i="2"/>
  <c r="I28" i="2"/>
  <c r="H28" i="2"/>
  <c r="O27" i="2"/>
  <c r="L27" i="2"/>
  <c r="N27" i="2" s="1"/>
  <c r="J27" i="2"/>
  <c r="I27" i="2"/>
  <c r="H27" i="2"/>
  <c r="O26" i="2"/>
  <c r="L26" i="2"/>
  <c r="N26" i="2" s="1"/>
  <c r="J26" i="2"/>
  <c r="I26" i="2"/>
  <c r="H26" i="2"/>
  <c r="O25" i="2"/>
  <c r="L25" i="2"/>
  <c r="N25" i="2" s="1"/>
  <c r="J25" i="2"/>
  <c r="I25" i="2"/>
  <c r="H25" i="2"/>
  <c r="O24" i="2"/>
  <c r="L24" i="2"/>
  <c r="N24" i="2" s="1"/>
  <c r="J24" i="2"/>
  <c r="I24" i="2"/>
  <c r="H24" i="2"/>
  <c r="O23" i="2"/>
  <c r="L23" i="2"/>
  <c r="N23" i="2" s="1"/>
  <c r="J23" i="2"/>
  <c r="I23" i="2"/>
  <c r="H23" i="2"/>
  <c r="O22" i="2"/>
  <c r="L22" i="2"/>
  <c r="N22" i="2" s="1"/>
  <c r="J22" i="2"/>
  <c r="I22" i="2"/>
  <c r="H22" i="2"/>
  <c r="O21" i="2"/>
  <c r="L21" i="2"/>
  <c r="N21" i="2" s="1"/>
  <c r="J21" i="2"/>
  <c r="I21" i="2"/>
  <c r="H21" i="2"/>
  <c r="O20" i="2"/>
  <c r="L20" i="2"/>
  <c r="N20" i="2" s="1"/>
  <c r="J20" i="2"/>
  <c r="I20" i="2"/>
  <c r="H20" i="2"/>
  <c r="O19" i="2"/>
  <c r="L19" i="2"/>
  <c r="N19" i="2" s="1"/>
  <c r="J19" i="2"/>
  <c r="I19" i="2"/>
  <c r="H19" i="2"/>
  <c r="O18" i="2"/>
  <c r="L18" i="2"/>
  <c r="N18" i="2" s="1"/>
  <c r="J18" i="2"/>
  <c r="I18" i="2"/>
  <c r="H18" i="2"/>
  <c r="O17" i="2"/>
  <c r="L17" i="2"/>
  <c r="N17" i="2" s="1"/>
  <c r="J17" i="2"/>
  <c r="I17" i="2"/>
  <c r="H17" i="2"/>
  <c r="O16" i="2"/>
  <c r="L16" i="2"/>
  <c r="N16" i="2" s="1"/>
  <c r="J16" i="2"/>
  <c r="I16" i="2"/>
  <c r="H16" i="2"/>
  <c r="O15" i="2"/>
  <c r="L15" i="2"/>
  <c r="N15" i="2" s="1"/>
  <c r="J15" i="2"/>
  <c r="I15" i="2"/>
  <c r="H15" i="2"/>
  <c r="O14" i="2"/>
  <c r="L14" i="2"/>
  <c r="J14" i="2"/>
  <c r="I14" i="2"/>
  <c r="H14" i="2"/>
  <c r="O13" i="2"/>
  <c r="L13" i="2"/>
  <c r="N13" i="2" s="1"/>
  <c r="J13" i="2"/>
  <c r="I13" i="2"/>
  <c r="H13" i="2"/>
  <c r="L12" i="2"/>
  <c r="N12" i="2" s="1"/>
  <c r="H12" i="2"/>
  <c r="I12" i="2" s="1"/>
  <c r="J12" i="2" s="1"/>
  <c r="H11" i="2"/>
  <c r="G41" i="1"/>
  <c r="I11" i="6" l="1"/>
  <c r="J11" i="6" s="1"/>
  <c r="H36" i="6"/>
  <c r="J36" i="4"/>
  <c r="I43" i="4" s="1"/>
  <c r="I10" i="3"/>
  <c r="H35" i="3"/>
  <c r="I11" i="2"/>
  <c r="H36" i="2"/>
  <c r="M35" i="5"/>
  <c r="J35" i="5"/>
  <c r="N11" i="5"/>
  <c r="R10" i="5"/>
  <c r="O12" i="2"/>
  <c r="G40" i="1"/>
  <c r="D30" i="1"/>
  <c r="K35" i="3"/>
  <c r="N45" i="3" s="1"/>
  <c r="K36" i="2"/>
  <c r="O45" i="2" s="1"/>
  <c r="M36" i="6"/>
  <c r="P45" i="6" s="1"/>
  <c r="G39" i="1"/>
  <c r="I36" i="6"/>
  <c r="P44" i="6" s="1"/>
  <c r="I23" i="7"/>
  <c r="Q36" i="6"/>
  <c r="N14" i="2"/>
  <c r="D24" i="1" l="1"/>
  <c r="P43" i="6"/>
  <c r="J11" i="2"/>
  <c r="I36" i="2"/>
  <c r="D27" i="1"/>
  <c r="P46" i="6"/>
  <c r="R11" i="5"/>
  <c r="R35" i="5" s="1"/>
  <c r="Q46" i="5" s="1"/>
  <c r="N35" i="5"/>
  <c r="Q45" i="5" s="1"/>
  <c r="J10" i="3"/>
  <c r="I35" i="3"/>
  <c r="G30" i="7"/>
  <c r="G27" i="7"/>
  <c r="G28" i="7"/>
  <c r="Q44" i="5"/>
  <c r="Q43" i="5"/>
  <c r="G31" i="7"/>
  <c r="G33" i="1"/>
  <c r="D33" i="1"/>
  <c r="G29" i="7"/>
  <c r="O10" i="3" l="1"/>
  <c r="O35" i="3" s="1"/>
  <c r="J35" i="3"/>
  <c r="N44" i="3" s="1"/>
  <c r="O11" i="2"/>
  <c r="O36" i="2" s="1"/>
  <c r="O46" i="2" s="1"/>
  <c r="J36" i="2"/>
  <c r="O44" i="2" s="1"/>
  <c r="G24" i="1"/>
  <c r="G30" i="1" l="1"/>
  <c r="D36" i="1"/>
  <c r="D21" i="1"/>
  <c r="G21" i="1"/>
  <c r="N46" i="3"/>
</calcChain>
</file>

<file path=xl/sharedStrings.xml><?xml version="1.0" encoding="utf-8"?>
<sst xmlns="http://schemas.openxmlformats.org/spreadsheetml/2006/main" count="520" uniqueCount="259">
  <si>
    <t>🏠  Ana Sayfa</t>
  </si>
  <si>
    <t>ABONELİK FATURA TAKİP SİSTEMİ</t>
  </si>
  <si>
    <t>📞  Telefon</t>
  </si>
  <si>
    <t>Telefon • İnternet • Su • Elektrik • Doğalgaz</t>
  </si>
  <si>
    <t>🌐  İnternet</t>
  </si>
  <si>
    <t>NASIL KULLANILIR?</t>
  </si>
  <si>
    <t>💧  Su</t>
  </si>
  <si>
    <t>1)  Soldaki menüden ilgili abonelik türünü (Telefon, İnternet, Su, Elektrik, Doğalgaz) seçin.</t>
  </si>
  <si>
    <t>⚡  Elektrik</t>
  </si>
  <si>
    <t>2)  İlgili sayfada fatura bilgilerini tabloya girin; damga vergisi, KDV tevkifatı ve net tutar otomatik hesaplanır.</t>
  </si>
  <si>
    <t>🔥  Doğalgaz</t>
  </si>
  <si>
    <t>3)  Aşağıdaki Parametreler bölümünden oran/eşik değerlerini kontrol edin; değişiklik tüm sayfalara otomatik yansır.</t>
  </si>
  <si>
    <t>📈  Yıllık Tüketim</t>
  </si>
  <si>
    <t>4)  Genel Özet ve Kontrol Durumu bölümlerinden toplam tutarları ve eksik/gecikmeli kayıtları tek bakışta görün.</t>
  </si>
  <si>
    <t>📋  Genel Bilgi</t>
  </si>
  <si>
    <t>⚙  A) PARAMETRELER</t>
  </si>
  <si>
    <t>Aşağıdaki 5 değeri güncellediğinizde tüm sayfalardaki hesaplamalar otomatik değişir.</t>
  </si>
  <si>
    <t>Damga Vergisi Oranı</t>
  </si>
  <si>
    <t>‰9,48 (Su hariç)</t>
  </si>
  <si>
    <t>KDV Tevkifatı Oranı</t>
  </si>
  <si>
    <t>5/10 (Telefon/İnternet)</t>
  </si>
  <si>
    <t>KDV Tevkifatı Eşiği</t>
  </si>
  <si>
    <t>TL, Telefon/İnternet</t>
  </si>
  <si>
    <t>Gecikme Bedeli KDV Oranı</t>
  </si>
  <si>
    <t>Elektrik/Doğalgaz — faturaya göre kontrol edin</t>
  </si>
  <si>
    <t>Vergi Borcu Belgesi Eşiği</t>
  </si>
  <si>
    <t>TL, Su hariç</t>
  </si>
  <si>
    <t>📊  B) GENEL ÖZET</t>
  </si>
  <si>
    <t>Toplam Telefon</t>
  </si>
  <si>
    <t>Toplam İnternet</t>
  </si>
  <si>
    <t>Toplam Su</t>
  </si>
  <si>
    <t>Toplam Elektrik</t>
  </si>
  <si>
    <t>Toplam Doğalgaz</t>
  </si>
  <si>
    <t>Toplam KDV</t>
  </si>
  <si>
    <t>Toplam Damga Vergisi</t>
  </si>
  <si>
    <t>Toplam KDV Tevkifatı</t>
  </si>
  <si>
    <t>Toplam Gecikme Bedeli</t>
  </si>
  <si>
    <t>GENEL TOPLAM</t>
  </si>
  <si>
    <t>🔎  KONTROL DURUMU</t>
  </si>
  <si>
    <t>Vergi Borcu Belgesi Gereken Fatura Sayısı</t>
  </si>
  <si>
    <t>Gecikme Bedeli Bulunan Fatura Sayısı</t>
  </si>
  <si>
    <t>Eksik Veri Bulunan Kayıt Sayısı (Fatura No var, Tutar boş)</t>
  </si>
  <si>
    <t>ℹ  DEPOZİTO / TEMİNAT KONTROLÜ</t>
  </si>
  <si>
    <t>Depozito ve teminatlar 630 giderler hesabında izlenmemelidir. İlgili abonelik depozito hesabı kullanılmalıdır.</t>
  </si>
  <si>
    <t>ABONELİK FATURA LİSTESİ – TELEFON</t>
  </si>
  <si>
    <t>Yıl</t>
  </si>
  <si>
    <t>Ay</t>
  </si>
  <si>
    <t>Kurum Adı</t>
  </si>
  <si>
    <t>MUHASEBE HESAP KODU</t>
  </si>
  <si>
    <t>630.03.05.20.02   —   Telefon abonelik ve kullanım ücretleri</t>
  </si>
  <si>
    <t>ABONE NO</t>
  </si>
  <si>
    <t>FATURA NO</t>
  </si>
  <si>
    <t>FATURA TARİHİ</t>
  </si>
  <si>
    <t>KDV (manuel)</t>
  </si>
  <si>
    <t>KDV HARİÇ TUTAR</t>
  </si>
  <si>
    <t>DAMGA VERGİSİ MATRAHI</t>
  </si>
  <si>
    <t>DAMGA VERGİSİ TUTARI</t>
  </si>
  <si>
    <t>KDV TEVKİFATI TUTARI</t>
  </si>
  <si>
    <t>VERGİ BORCU BELGESİ</t>
  </si>
  <si>
    <t>BELGE TARİHİ</t>
  </si>
  <si>
    <t>BELGE DURUMU</t>
  </si>
  <si>
    <t>NET ÖDEME TUTARI</t>
  </si>
  <si>
    <t>TOPLAM</t>
  </si>
  <si>
    <t>ÖDEME DAĞILIMI VE MUHASEBE KODLARI</t>
  </si>
  <si>
    <t>Ödeme Türü</t>
  </si>
  <si>
    <t>Aboneliğe Bağlı Ödeme</t>
  </si>
  <si>
    <t>Ödeme Alt Türü</t>
  </si>
  <si>
    <t>Telefon Kullanım Ücreti</t>
  </si>
  <si>
    <t>Muhasebe Hesap Kodu</t>
  </si>
  <si>
    <t>Kalem</t>
  </si>
  <si>
    <t>Tutar</t>
  </si>
  <si>
    <t>630.03.05.20.02</t>
  </si>
  <si>
    <t>Telefon abonelik ve kullanım ücretleri</t>
  </si>
  <si>
    <t>Damga Vergisi</t>
  </si>
  <si>
    <t>KDV Tevkifatı</t>
  </si>
  <si>
    <t>DİKKAT EDİLECEK HUSUSLAR</t>
  </si>
  <si>
    <t>•  Fatura üzerindeki kurum adının güncel olduğundan emin olunmalı.</t>
  </si>
  <si>
    <t>ABONELİK FATURA LİSTESİ – İNTERNET</t>
  </si>
  <si>
    <t>630.03.05.20.03   —   Bilgiye abonelik ve internet erişimi giderleri</t>
  </si>
  <si>
    <t>İnternet Kullanım Ücreti</t>
  </si>
  <si>
    <t>630.03.05.20.03</t>
  </si>
  <si>
    <t>Bilgiye abonelik ve internet erişimi giderleri</t>
  </si>
  <si>
    <t>ABONELİK FATURA LİSTESİ – SU</t>
  </si>
  <si>
    <t>630.03.02.20.01   —   Su Alımları</t>
  </si>
  <si>
    <t>KDV (bilgi amaçlı)</t>
  </si>
  <si>
    <t>GECİKME BEDELİ (varsa)</t>
  </si>
  <si>
    <t>GECİKME UYARISI</t>
  </si>
  <si>
    <t>Su Alımı</t>
  </si>
  <si>
    <t>630.03.02.20.01</t>
  </si>
  <si>
    <t>Su Alımları</t>
  </si>
  <si>
    <t>630.03.02.20.80</t>
  </si>
  <si>
    <t>Su Alımları Gecikme Zam ve Faiz Giderleri</t>
  </si>
  <si>
    <t>•  İhbarname fatura yerine geçmez, fatura zorunludur.</t>
  </si>
  <si>
    <t>•  Damga vergisi kesintisi YAPILMAZ (488 sayılı Kanun md.8 – belediyeler resmi daire sayılır).</t>
  </si>
  <si>
    <t>•  Vergi borcu sorgulamasına tabi DEĞİLDİR (Tahsilat Genel Tebliği Seri A, Sıra No:1).</t>
  </si>
  <si>
    <t>•  Açıklama bölümüne "…nolu abone …Müdürlüğü su bedeli ödemesi" yazılmalı.</t>
  </si>
  <si>
    <t>ABONELİK FATURA LİSTESİ – ELEKTRİK</t>
  </si>
  <si>
    <t>630.03.02.30.03   —   Elektrik Alımları</t>
  </si>
  <si>
    <t>GECİKME BEDELİ</t>
  </si>
  <si>
    <t>GECİKME BEDELİ KDV-Sİ</t>
  </si>
  <si>
    <t>GECİKME BEDELİ TOPLAMI</t>
  </si>
  <si>
    <t>Elektrik Alımı</t>
  </si>
  <si>
    <t>630.03.02.30.03</t>
  </si>
  <si>
    <t>Elektrik Alımları</t>
  </si>
  <si>
    <t>630.03.02.30.80</t>
  </si>
  <si>
    <t>Enerji Alımları Gecikme Zammı ve Faiz Giderleri</t>
  </si>
  <si>
    <t>•  Genel bütçe kapsamındaki idarelerde elektrik güvence bedeli kaldırılmıştır.</t>
  </si>
  <si>
    <t>•  Elektrik ve Havagazı Tüketim Vergisi bazı kurumlar için istisnadır (Aile ve Sosyal Hizmetler, Sağlık, Dini Kurumlar).</t>
  </si>
  <si>
    <t>•  Damga vergisi: KDV düşüldükten sonra kalan tutar üzerinden ‰9,48 (Elektrik Tüketim Vergisi düşülmez).</t>
  </si>
  <si>
    <t>•  Açıklamaya sözleşme hesap no ve Kurum adı yazılmalı.</t>
  </si>
  <si>
    <t>ABONELİK FATURA LİSTESİ – DOĞALGAZ</t>
  </si>
  <si>
    <t>630.03.02.30.01   —   Yakacak Alımları</t>
  </si>
  <si>
    <t>Doğalgaz Alımı</t>
  </si>
  <si>
    <t>630.03.02.30.01</t>
  </si>
  <si>
    <t>Yakacak Alımları</t>
  </si>
  <si>
    <t>•  Faturada gecikme bedeli olmamasına dikkat edilmeli; olması halinde gerekçeli harcama talimatı düzenlenmeli.</t>
  </si>
  <si>
    <t>•  Açıklamanın başına 80 ile başlayan sözleşme hesap no, devamına Kurum ismi yazılmalı.</t>
  </si>
  <si>
    <t>YILLIK TÜKETİM ÖZETİ</t>
  </si>
  <si>
    <t>Her ay sonunda ilgili kategori toplamını (Ana Sayfa → Genel Özet'ten) bu tabloya elle giriniz. Kategori sayfaları her ay yeniden kullanıldığı için geçmiş ayların tutarları otomatik saklanmaz; bu sayfa yıllık geçmişi kalıcı olarak tutar.</t>
  </si>
  <si>
    <t>AY</t>
  </si>
  <si>
    <t>Telefon</t>
  </si>
  <si>
    <t>İnternet</t>
  </si>
  <si>
    <t>Su</t>
  </si>
  <si>
    <t>Elektrik</t>
  </si>
  <si>
    <t>Doğalgaz</t>
  </si>
  <si>
    <t>AYLIK TOPLAM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</si>
  <si>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</si>
  <si>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</si>
  <si>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</si>
  <si>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</si>
  <si>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</si>
  <si>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</si>
  <si>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</si>
  <si>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</si>
  <si>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</si>
  <si>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</si>
  <si>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</si>
  <si>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</si>
  <si>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YILLIK TOPLAM</t>
  </si>
  <si>
    <t>KATEGORİ PAYI (YILLIK)</t>
  </si>
  <si>
    <t>Kategori</t>
  </si>
  <si>
    <t>Yıllık Toplam</t>
  </si>
  <si>
    <t>Pay (%)</t>
  </si>
  <si>
    <t>MEVZUAT VE UYGULAMA NOTLARI</t>
  </si>
  <si>
    <t>A) ORTAK KONTROLLER</t>
  </si>
  <si>
    <t>Konu</t>
  </si>
  <si>
    <t>Uygulama</t>
  </si>
  <si>
    <t>Dayanak</t>
  </si>
  <si>
    <t>Kurum Adı Güncelliği</t>
  </si>
  <si>
    <t>Faturadaki kurum adının güncel olması kontrol edilir.</t>
  </si>
  <si>
    <t>Ortak hususlar</t>
  </si>
  <si>
    <t>Gecikme Bedeli</t>
  </si>
  <si>
    <t>Faturada gecikme bedeli olmaması esastır; varsa gerekçeli harcama talimatı düzenlenir.</t>
  </si>
  <si>
    <t>Gecikme Bedeli Hesap Kodu</t>
  </si>
  <si>
    <t>Tüketim bedelinden ayrı koda alınır (Enerji: 630.03.02.30.80, Su: 630.03.02.20.80).</t>
  </si>
  <si>
    <t>Maliye Bakanlığı 06.04.2010/046384</t>
  </si>
  <si>
    <t>Vergi Borcu Belgesi</t>
  </si>
  <si>
    <t>Tahsilat Genel Tebliği Seri A, Sıra No:1</t>
  </si>
  <si>
    <t>Ödenecek tutardan KDV düşüldükten sonra ‰9,48 (Su hariç).</t>
  </si>
  <si>
    <t>488 sayılı Kanun I sayılı Tablo IV. Bölüm</t>
  </si>
  <si>
    <t>Damga Vergisi MYS Kalemi</t>
  </si>
  <si>
    <t>"Resmi Dairelerin Mal ve Hizmet Alımlarına İlişkin Ödemeler" seçilir.</t>
  </si>
  <si>
    <t>-</t>
  </si>
  <si>
    <t>Elektrik Güvence Bedeli</t>
  </si>
  <si>
    <t>Genel bütçe kapsamındaki idarelerde kaldırılmıştır.</t>
  </si>
  <si>
    <t>Elektrik Piyasası Tüketici Hizmetleri Yönetmeliği md.30</t>
  </si>
  <si>
    <t>Depozito / Teminat</t>
  </si>
  <si>
    <t>630 giderler hesabına değil, "Abonelikler için verilen depozitolar" hesabına kaydedilir.</t>
  </si>
  <si>
    <t>Merkezi Yönetim Muhasebe Yönetmeliği md.60,142</t>
  </si>
  <si>
    <t>Depozito Aktarımı</t>
  </si>
  <si>
    <t>Doğrudan abonelik sağlayan Kurumun hesaplarına aktarılamaz.</t>
  </si>
  <si>
    <t>e-Fatura / e-Arşiv</t>
  </si>
  <si>
    <t>e-Faturalar MYS üzerinden eklenir; e-Arşiv faturalar "kontrol edilmiştir" kaşe/imzalı olmalı.</t>
  </si>
  <si>
    <t>Muhasebat Genel Müdürlüğü yazıları</t>
  </si>
  <si>
    <t>Ödeme Emri İmzası</t>
  </si>
  <si>
    <t>Harcama yetkilisi tarafından e-imzalı gönderilir.</t>
  </si>
  <si>
    <t>Açıklama Bilgisi</t>
  </si>
  <si>
    <t>Abone/sözleşme hesap no ve Kurum ismi yazılır.</t>
  </si>
  <si>
    <t>Ortak Sayaç</t>
  </si>
  <si>
    <t>Tek sayaçlı ortak binalarda fatura yerine fatura sureti + tüketim payı belgesi ve sözleşme bağlanır.</t>
  </si>
  <si>
    <t>Merkezi Yönetim Harcama Belgeleri Yönetmeliği md.49</t>
  </si>
  <si>
    <t>B) TELEFON</t>
  </si>
  <si>
    <t>KDV Uygulama Genel Tebliği 2.1.3.2.13</t>
  </si>
  <si>
    <t>Damga Vergisi Matrahı</t>
  </si>
  <si>
    <t>Sadece KDV düşülür, Özel İletişim Vergisi düşülmez.</t>
  </si>
  <si>
    <t>488 sayılı Kanun</t>
  </si>
  <si>
    <t>MYS Kalemi</t>
  </si>
  <si>
    <t>Belge</t>
  </si>
  <si>
    <t>Fatura + (birden fazla ise) icmal.</t>
  </si>
  <si>
    <t>Mer.Yön.Har.Bel.Yön md.43</t>
  </si>
  <si>
    <t>C) İNTERNET</t>
  </si>
  <si>
    <t>D) SU</t>
  </si>
  <si>
    <t>Kesilmez.</t>
  </si>
  <si>
    <t>488 sayılı Kanun md.8</t>
  </si>
  <si>
    <t>Aranmaz.</t>
  </si>
  <si>
    <t>İhbarname fatura yerine geçmez, fatura zorunludur.</t>
  </si>
  <si>
    <t>Gecikme Hesap Kodu</t>
  </si>
  <si>
    <t>E) ELEKTRİK</t>
  </si>
  <si>
    <t>Nitelik</t>
  </si>
  <si>
    <t>KİK 2011/DK.D-105</t>
  </si>
  <si>
    <t>Güvence Bedeli</t>
  </si>
  <si>
    <t>Genel bütçeli idarelerde kaldırılmıştır.</t>
  </si>
  <si>
    <t>İlgili Yönetmelik md.30</t>
  </si>
  <si>
    <t>Tüketim Vergisi İstisnası</t>
  </si>
  <si>
    <t>Aile ve Sosyal Hizmetler, Sağlık, Dini Kurumlar istisnadır.</t>
  </si>
  <si>
    <t>2464 sayılı Kanun md.36</t>
  </si>
  <si>
    <t>KDV düşülür, Elektrik Tüketim Vergisi düşülmez; ‰9,48.</t>
  </si>
  <si>
    <t>F) DOĞALGAZ</t>
  </si>
  <si>
    <t>KDV düşüldükten sonra kalan üzerinden ‰9,48.</t>
  </si>
  <si>
    <t>Açıklama</t>
  </si>
  <si>
    <t>80 ile başlayan sözleşme hesap no + Kurum ismi yazılır.</t>
  </si>
  <si>
    <t>G) MUHASEBE KODLARI</t>
  </si>
  <si>
    <t>Su Gecikme</t>
  </si>
  <si>
    <t>Elektrik / Doğalgaz Gecikme</t>
  </si>
  <si>
    <t>H) BELGE KONTROLLERİ</t>
  </si>
  <si>
    <t>Vergi Borcu Belgesi Süresi</t>
  </si>
  <si>
    <t>15 gün geçerlidir; muhasebe biriminin kontrol süresi de dikkate alınmalıdır.</t>
  </si>
  <si>
    <t>Tahsilat Genel Tebliği</t>
  </si>
  <si>
    <t>Kaşe / İmza</t>
  </si>
  <si>
    <t>Gerçekleştirme görevlisince "kontrol edilmiştir" kaşeli ve imzalı olmalı.</t>
  </si>
  <si>
    <t>e-İmza</t>
  </si>
  <si>
    <t>Ödeme emri harcama yetkilisince e-imzalı gönderilir.</t>
  </si>
  <si>
    <t>ÖDENECEK TOPLAM TUTAR</t>
  </si>
  <si>
    <t>HİZMET NO</t>
  </si>
  <si>
    <t>FATURA ID</t>
  </si>
  <si>
    <t xml:space="preserve">ÖDENECEK TUTAR
(KDV DAHİL) </t>
  </si>
  <si>
    <t>VERGİ BORCU
BELGE TARİHİ</t>
  </si>
  <si>
    <t>KDV TEVKİFATI
(MANUEL GİRİŞ)</t>
  </si>
  <si>
    <t>ÖDENECEK TUTAR
(KDV DAHİL)</t>
  </si>
  <si>
    <t>SÖZLEŞME
HESABI NO</t>
  </si>
  <si>
    <t>SÖZLEŞME HESAP NO</t>
  </si>
  <si>
    <t>MYS ve MUHASEBE HESAP DETAYLARI</t>
  </si>
  <si>
    <t>Ödeme Kalemi Türü</t>
  </si>
  <si>
    <t>Ödeme Emri Türü</t>
  </si>
  <si>
    <t>Ödeme Emri Alt Türü</t>
  </si>
  <si>
    <t>Ödeme Kalemi</t>
  </si>
  <si>
    <t>Telefon Abonelik ve Kullanım Ücretleri</t>
  </si>
  <si>
    <t>TF-IC-2026/01</t>
  </si>
  <si>
    <t>Damga Vergisi (Resmi Dairelerin Mal ve Hizmet Alımlarına İlişkin Ödemeler)</t>
  </si>
  <si>
    <t>600.01.03.01.02</t>
  </si>
  <si>
    <t>600.01.05.01.01</t>
  </si>
  <si>
    <t>MYS ÖDEME VE KESİNTİ KALEMLERİ</t>
  </si>
  <si>
    <t>MUHASEBE HESAP KODLARI</t>
  </si>
  <si>
    <t>Net Ödeme (325)</t>
  </si>
  <si>
    <t>SF-IC-2026/01</t>
  </si>
  <si>
    <t>IF-IC-2026/01</t>
  </si>
  <si>
    <t>TUTAR</t>
  </si>
  <si>
    <t>Net Ödeme</t>
  </si>
  <si>
    <t>EF-IC-2026/01</t>
  </si>
  <si>
    <t>FATURA
BELGE NO</t>
  </si>
  <si>
    <t>FATURA
TARİHİ</t>
  </si>
  <si>
    <t>KDV ORANI (%)</t>
  </si>
  <si>
    <t>DF-IC-2026/01</t>
  </si>
  <si>
    <t>Mal alımı sayılır</t>
  </si>
  <si>
    <t>•  Damga vergisi: Ödenecek tutardan sadece KDV düşülür (Özel İletişim Vergisi düşülmez), kalan üzerinden ‰9,48.</t>
  </si>
  <si>
    <t>• Özel/resmi görüşme ayrımını gösteren, ilgili daire amirince onanmış fatura / icmal eklenmeli.</t>
  </si>
  <si>
    <t>KDV Tevkifatı (KDV)</t>
  </si>
  <si>
    <t>•  Birden fazla fatura varsa icmal eklenmeli.</t>
  </si>
  <si>
    <t>•  Damga vergisi: Ödenecek tutardan KDV düşüldükten sonra kalan üzerinden ‰9,48.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</si>
</sst>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00\‰0"/>
    <numFmt numFmtId="165" formatCode="dd\.mm\.yyyy"/>
    <numFmt numFmtId="166" formatCode="0.0%"/>
  </numFmts>
  <fonts count="44" x14ac:knownFonts="1">
    <font>
      <sz val="11"/>
      <color theme="1"/>
      <name val="Calibri"/>
      <family val="2"/>
      <charset val="1"/>
    </font>
    <font>
      <b/>
      <sz val="10"/>
      <color rgb="FFFFFFFF"/>
      <name val="Tahoma"/>
      <family val="2"/>
      <charset val="162"/>
    </font>
    <font>
      <b/>
      <sz val="15"/>
      <color rgb="FFFFFFFF"/>
      <name val="Tahoma"/>
      <family val="2"/>
      <charset val="162"/>
    </font>
    <font>
      <i/>
      <sz val="10"/>
      <color rgb="FF595959"/>
      <name val="Tahoma"/>
      <family val="2"/>
      <charset val="162"/>
    </font>
    <font>
      <b/>
      <sz val="11"/>
      <color rgb="FFFFFFFF"/>
      <name val="Tahoma"/>
      <family val="2"/>
      <charset val="162"/>
    </font>
    <font>
      <i/>
      <sz val="9"/>
      <color rgb="FF595959"/>
      <name val="Tahoma"/>
      <family val="2"/>
      <charset val="162"/>
    </font>
    <font>
      <b/>
      <sz val="10"/>
      <name val="Tahoma"/>
      <family val="2"/>
      <charset val="162"/>
    </font>
    <font>
      <i/>
      <sz val="8"/>
      <color rgb="FF595959"/>
      <name val="Tahoma"/>
      <family val="2"/>
      <charset val="162"/>
    </font>
    <font>
      <b/>
      <sz val="12"/>
      <color rgb="FF17365D"/>
      <name val="Tahoma"/>
      <family val="2"/>
      <charset val="162"/>
    </font>
    <font>
      <b/>
      <sz val="9"/>
      <color rgb="FFFFFFFF"/>
      <name val="Tahoma"/>
      <family val="2"/>
      <charset val="162"/>
    </font>
    <font>
      <b/>
      <sz val="13"/>
      <color rgb="FF17365D"/>
      <name val="Tahoma"/>
      <family val="2"/>
      <charset val="162"/>
    </font>
    <font>
      <b/>
      <sz val="16"/>
      <color rgb="FF17365D"/>
      <name val="Tahoma"/>
      <family val="2"/>
      <charset val="162"/>
    </font>
    <font>
      <sz val="10"/>
      <name val="Tahoma"/>
      <family val="2"/>
      <charset val="162"/>
    </font>
    <font>
      <b/>
      <sz val="11"/>
      <color rgb="FF17365D"/>
      <name val="Tahoma"/>
      <family val="2"/>
      <charset val="162"/>
    </font>
    <font>
      <i/>
      <sz val="9"/>
      <color rgb="FFC00000"/>
      <name val="Tahoma"/>
      <family val="2"/>
      <charset val="162"/>
    </font>
    <font>
      <b/>
      <sz val="10"/>
      <color rgb="FF17365D"/>
      <name val="Tahoma"/>
      <family val="2"/>
      <charset val="162"/>
    </font>
    <font>
      <b/>
      <sz val="9"/>
      <name val="Tahoma"/>
      <family val="2"/>
      <charset val="162"/>
    </font>
    <font>
      <sz val="9"/>
      <name val="Tahoma"/>
      <family val="2"/>
      <charset val="162"/>
    </font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1"/>
      <name val="Tahoma"/>
      <family val="2"/>
      <charset val="162"/>
    </font>
    <font>
      <b/>
      <sz val="20"/>
      <color rgb="FFFFFFFF"/>
      <name val="Arial"/>
      <family val="2"/>
      <charset val="162"/>
    </font>
    <font>
      <i/>
      <sz val="12"/>
      <color rgb="FF595959"/>
      <name val="Arial"/>
      <family val="2"/>
      <charset val="162"/>
    </font>
    <font>
      <b/>
      <sz val="12"/>
      <color rgb="FF17365D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rgb="FFFFFFFF"/>
      <name val="Arial"/>
      <family val="2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2"/>
      <color rgb="FF17365D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4"/>
      <color rgb="FFFFFFFF"/>
      <name val="Arial"/>
      <family val="2"/>
      <charset val="162"/>
    </font>
    <font>
      <i/>
      <sz val="10"/>
      <color rgb="FF595959"/>
      <name val="Arial"/>
      <family val="2"/>
      <charset val="162"/>
    </font>
    <font>
      <b/>
      <sz val="10"/>
      <color rgb="FFFFFFFF"/>
      <name val="Arial"/>
      <family val="2"/>
      <charset val="162"/>
    </font>
    <font>
      <i/>
      <sz val="12"/>
      <color theme="1"/>
      <name val="Arial"/>
      <family val="2"/>
      <charset val="162"/>
    </font>
    <font>
      <b/>
      <sz val="9"/>
      <color rgb="FFFFFFFF"/>
      <name val="Arial"/>
      <family val="2"/>
      <charset val="162"/>
    </font>
    <font>
      <sz val="11"/>
      <color rgb="FF17365D"/>
      <name val="Arial"/>
      <family val="2"/>
      <charset val="162"/>
    </font>
    <font>
      <b/>
      <sz val="11"/>
      <name val="Arial"/>
      <family val="2"/>
      <charset val="162"/>
    </font>
    <font>
      <i/>
      <sz val="11"/>
      <color rgb="FF595959"/>
      <name val="Arial"/>
      <family val="2"/>
      <charset val="162"/>
    </font>
    <font>
      <i/>
      <sz val="12"/>
      <color rgb="FF17365D"/>
      <name val="Arial"/>
      <family val="2"/>
      <charset val="162"/>
    </font>
    <font>
      <b/>
      <sz val="11"/>
      <color rgb="FFFF0000"/>
      <name val="Arial"/>
      <family val="2"/>
      <charset val="162"/>
    </font>
    <font>
      <sz val="10"/>
      <color rgb="FF595959"/>
      <name val="Tahoma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0F6B78"/>
        <bgColor rgb="FF008080"/>
      </patternFill>
    </fill>
    <fill>
      <patternFill patternType="solid">
        <fgColor rgb="FF17365D"/>
        <bgColor rgb="FF333399"/>
      </patternFill>
    </fill>
    <fill>
      <patternFill patternType="solid">
        <fgColor rgb="FFEEF5FB"/>
        <bgColor rgb="FFFFFFFF"/>
      </patternFill>
    </fill>
    <fill>
      <patternFill patternType="solid">
        <fgColor rgb="FFFFF2CC"/>
        <bgColor rgb="FFFDE9E7"/>
      </patternFill>
    </fill>
    <fill>
      <patternFill patternType="solid">
        <fgColor rgb="FFFFFFFF"/>
        <bgColor rgb="FFEEF5FB"/>
      </patternFill>
    </fill>
    <fill>
      <patternFill patternType="solid">
        <fgColor rgb="FF2F75B5"/>
        <bgColor rgb="FF0F6B78"/>
      </patternFill>
    </fill>
    <fill>
      <patternFill patternType="solid">
        <fgColor rgb="FFDDEBF7"/>
        <bgColor rgb="FFE2F0D9"/>
      </patternFill>
    </fill>
    <fill>
      <patternFill patternType="solid">
        <fgColor rgb="FFFFFFCC"/>
        <bgColor rgb="FFEEF5FB"/>
      </patternFill>
    </fill>
    <fill>
      <patternFill patternType="solid">
        <fgColor rgb="FFFFFFCC"/>
        <bgColor rgb="FFFFFFFF"/>
      </patternFill>
    </fill>
  </fills>
  <borders count="2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17365D"/>
      </left>
      <right style="thin">
        <color rgb="FFBFBFBF"/>
      </right>
      <top style="medium">
        <color rgb="FF17365D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17365D"/>
      </top>
      <bottom style="thin">
        <color rgb="FFBFBFBF"/>
      </bottom>
      <diagonal/>
    </border>
    <border>
      <left style="thin">
        <color rgb="FFBFBFBF"/>
      </left>
      <right style="medium">
        <color rgb="FF17365D"/>
      </right>
      <top style="medium">
        <color rgb="FF17365D"/>
      </top>
      <bottom style="thin">
        <color rgb="FFBFBFBF"/>
      </bottom>
      <diagonal/>
    </border>
    <border>
      <left style="medium">
        <color rgb="FF17365D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17365D"/>
      </right>
      <top style="thin">
        <color rgb="FFBFBFBF"/>
      </top>
      <bottom style="thin">
        <color rgb="FFBFBFBF"/>
      </bottom>
      <diagonal/>
    </border>
    <border>
      <left style="medium">
        <color rgb="FF17365D"/>
      </left>
      <right style="thin">
        <color rgb="FFBFBFBF"/>
      </right>
      <top style="thin">
        <color rgb="FFBFBFBF"/>
      </top>
      <bottom style="medium">
        <color rgb="FF17365D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17365D"/>
      </bottom>
      <diagonal/>
    </border>
    <border>
      <left style="thin">
        <color rgb="FFBFBFBF"/>
      </left>
      <right style="medium">
        <color rgb="FF17365D"/>
      </right>
      <top style="thin">
        <color rgb="FFBFBFBF"/>
      </top>
      <bottom style="medium">
        <color rgb="FF17365D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/>
      <diagonal/>
    </border>
    <border>
      <left style="medium">
        <color rgb="FF17365D"/>
      </left>
      <right style="medium">
        <color rgb="FF17365D"/>
      </right>
      <top/>
      <bottom style="medium">
        <color rgb="FF17365D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/>
      <top style="thin">
        <color auto="1"/>
      </top>
      <bottom style="thin">
        <color rgb="FFBFBFBF"/>
      </bottom>
      <diagonal/>
    </border>
    <border>
      <left/>
      <right style="thin">
        <color rgb="FFBFBFBF"/>
      </right>
      <top style="thin">
        <color auto="1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16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7" fillId="4" borderId="3" xfId="0" applyFont="1" applyFill="1" applyBorder="1" applyAlignment="1">
      <alignment horizontal="left" vertical="center" indent="1"/>
    </xf>
    <xf numFmtId="164" fontId="8" fillId="5" borderId="4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horizontal="left" vertical="center" indent="1"/>
    </xf>
    <xf numFmtId="9" fontId="8" fillId="5" borderId="6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 indent="1"/>
    </xf>
    <xf numFmtId="0" fontId="7" fillId="4" borderId="8" xfId="0" applyFont="1" applyFill="1" applyBorder="1" applyAlignment="1">
      <alignment horizontal="left" vertical="center" indent="1"/>
    </xf>
    <xf numFmtId="0" fontId="15" fillId="4" borderId="1" xfId="0" applyFont="1" applyFill="1" applyBorder="1" applyAlignment="1">
      <alignment horizontal="left" vertical="center" indent="1"/>
    </xf>
    <xf numFmtId="0" fontId="9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vertical="center" wrapText="1" indent="1"/>
    </xf>
    <xf numFmtId="0" fontId="19" fillId="0" borderId="0" xfId="0" applyFont="1"/>
    <xf numFmtId="0" fontId="20" fillId="0" borderId="0" xfId="0" applyFont="1" applyAlignment="1">
      <alignment vertical="center"/>
    </xf>
    <xf numFmtId="0" fontId="13" fillId="9" borderId="1" xfId="0" applyFont="1" applyFill="1" applyBorder="1" applyAlignment="1">
      <alignment horizontal="left" vertical="center" indent="1"/>
    </xf>
    <xf numFmtId="0" fontId="25" fillId="7" borderId="1" xfId="0" applyFont="1" applyFill="1" applyBorder="1" applyAlignment="1">
      <alignment horizontal="center" vertical="center" wrapText="1"/>
    </xf>
    <xf numFmtId="0" fontId="26" fillId="8" borderId="1" xfId="0" applyFont="1" applyFill="1" applyBorder="1"/>
    <xf numFmtId="43" fontId="26" fillId="8" borderId="1" xfId="1" applyFont="1" applyFill="1" applyBorder="1"/>
    <xf numFmtId="0" fontId="24" fillId="0" borderId="0" xfId="0" applyFont="1"/>
    <xf numFmtId="0" fontId="31" fillId="0" borderId="0" xfId="0" applyFont="1"/>
    <xf numFmtId="0" fontId="27" fillId="4" borderId="23" xfId="0" applyFont="1" applyFill="1" applyBorder="1"/>
    <xf numFmtId="0" fontId="0" fillId="0" borderId="0" xfId="0" applyBorder="1" applyAlignment="1"/>
    <xf numFmtId="0" fontId="23" fillId="4" borderId="23" xfId="0" applyFont="1" applyFill="1" applyBorder="1" applyAlignment="1">
      <alignment horizontal="left" vertical="center" indent="1"/>
    </xf>
    <xf numFmtId="0" fontId="26" fillId="9" borderId="1" xfId="0" applyFont="1" applyFill="1" applyBorder="1"/>
    <xf numFmtId="165" fontId="26" fillId="9" borderId="1" xfId="0" applyNumberFormat="1" applyFont="1" applyFill="1" applyBorder="1"/>
    <xf numFmtId="43" fontId="26" fillId="9" borderId="1" xfId="1" applyFont="1" applyFill="1" applyBorder="1"/>
    <xf numFmtId="0" fontId="32" fillId="2" borderId="1" xfId="0" applyFont="1" applyFill="1" applyBorder="1" applyAlignment="1">
      <alignment vertical="center"/>
    </xf>
    <xf numFmtId="0" fontId="33" fillId="2" borderId="1" xfId="0" applyFont="1" applyFill="1" applyBorder="1" applyAlignment="1">
      <alignment vertical="center"/>
    </xf>
    <xf numFmtId="43" fontId="33" fillId="2" borderId="1" xfId="1" applyFont="1" applyFill="1" applyBorder="1" applyAlignment="1">
      <alignment vertical="center"/>
    </xf>
    <xf numFmtId="43" fontId="32" fillId="2" borderId="1" xfId="1" applyFont="1" applyFill="1" applyBorder="1" applyAlignment="1">
      <alignment vertical="center"/>
    </xf>
    <xf numFmtId="0" fontId="23" fillId="4" borderId="1" xfId="0" applyFont="1" applyFill="1" applyBorder="1" applyAlignment="1">
      <alignment horizontal="left" vertical="center" indent="1"/>
    </xf>
    <xf numFmtId="0" fontId="23" fillId="9" borderId="1" xfId="0" applyFont="1" applyFill="1" applyBorder="1" applyAlignment="1">
      <alignment horizontal="left" vertical="center" indent="1"/>
    </xf>
    <xf numFmtId="0" fontId="35" fillId="7" borderId="1" xfId="0" applyFont="1" applyFill="1" applyBorder="1" applyAlignment="1">
      <alignment horizontal="center" vertical="center" wrapText="1"/>
    </xf>
    <xf numFmtId="165" fontId="30" fillId="9" borderId="1" xfId="0" applyNumberFormat="1" applyFont="1" applyFill="1" applyBorder="1"/>
    <xf numFmtId="43" fontId="30" fillId="9" borderId="1" xfId="1" applyFont="1" applyFill="1" applyBorder="1"/>
    <xf numFmtId="43" fontId="30" fillId="8" borderId="1" xfId="1" applyFont="1" applyFill="1" applyBorder="1"/>
    <xf numFmtId="0" fontId="30" fillId="8" borderId="1" xfId="0" applyFont="1" applyFill="1" applyBorder="1"/>
    <xf numFmtId="0" fontId="24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vertical="center"/>
    </xf>
    <xf numFmtId="43" fontId="25" fillId="2" borderId="1" xfId="1" applyFont="1" applyFill="1" applyBorder="1" applyAlignment="1">
      <alignment vertical="center"/>
    </xf>
    <xf numFmtId="14" fontId="26" fillId="9" borderId="1" xfId="1" applyNumberFormat="1" applyFont="1" applyFill="1" applyBorder="1"/>
    <xf numFmtId="43" fontId="27" fillId="8" borderId="12" xfId="1" applyFont="1" applyFill="1" applyBorder="1" applyAlignment="1">
      <alignment vertical="center"/>
    </xf>
    <xf numFmtId="43" fontId="27" fillId="8" borderId="14" xfId="1" applyFont="1" applyFill="1" applyBorder="1" applyAlignment="1">
      <alignment vertical="center"/>
    </xf>
    <xf numFmtId="43" fontId="27" fillId="8" borderId="13" xfId="1" applyFont="1" applyFill="1" applyBorder="1" applyAlignment="1">
      <alignment vertical="center"/>
    </xf>
    <xf numFmtId="0" fontId="37" fillId="7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31" fillId="0" borderId="0" xfId="0" applyFont="1" applyBorder="1" applyAlignment="1"/>
    <xf numFmtId="0" fontId="0" fillId="0" borderId="0" xfId="0" applyAlignment="1">
      <alignment vertical="center"/>
    </xf>
    <xf numFmtId="49" fontId="26" fillId="9" borderId="1" xfId="0" applyNumberFormat="1" applyFont="1" applyFill="1" applyBorder="1"/>
    <xf numFmtId="0" fontId="29" fillId="7" borderId="1" xfId="0" applyFont="1" applyFill="1" applyBorder="1" applyAlignment="1">
      <alignment horizontal="center" vertical="center" wrapText="1"/>
    </xf>
    <xf numFmtId="0" fontId="30" fillId="9" borderId="1" xfId="0" applyFont="1" applyFill="1" applyBorder="1" applyAlignment="1">
      <alignment horizontal="center"/>
    </xf>
    <xf numFmtId="49" fontId="30" fillId="9" borderId="1" xfId="0" applyNumberFormat="1" applyFont="1" applyFill="1" applyBorder="1"/>
    <xf numFmtId="0" fontId="23" fillId="4" borderId="24" xfId="0" applyFont="1" applyFill="1" applyBorder="1" applyAlignment="1">
      <alignment horizontal="left" vertical="center" indent="1"/>
    </xf>
    <xf numFmtId="0" fontId="23" fillId="9" borderId="24" xfId="0" applyFont="1" applyFill="1" applyBorder="1" applyAlignment="1">
      <alignment horizontal="left" vertical="center" indent="1"/>
    </xf>
    <xf numFmtId="49" fontId="32" fillId="2" borderId="1" xfId="0" applyNumberFormat="1" applyFont="1" applyFill="1" applyBorder="1" applyAlignment="1">
      <alignment vertical="center"/>
    </xf>
    <xf numFmtId="0" fontId="42" fillId="8" borderId="1" xfId="0" applyFont="1" applyFill="1" applyBorder="1"/>
    <xf numFmtId="0" fontId="30" fillId="9" borderId="1" xfId="1" applyNumberFormat="1" applyFont="1" applyFill="1" applyBorder="1" applyAlignment="1">
      <alignment horizontal="center"/>
    </xf>
    <xf numFmtId="43" fontId="32" fillId="2" borderId="1" xfId="1" applyFont="1" applyFill="1" applyBorder="1" applyAlignment="1">
      <alignment horizontal="center" vertical="center"/>
    </xf>
    <xf numFmtId="43" fontId="6" fillId="8" borderId="1" xfId="1" applyFont="1" applyFill="1" applyBorder="1"/>
    <xf numFmtId="43" fontId="1" fillId="2" borderId="1" xfId="1" applyFont="1" applyFill="1" applyBorder="1"/>
    <xf numFmtId="43" fontId="12" fillId="9" borderId="1" xfId="1" applyFont="1" applyFill="1" applyBorder="1"/>
    <xf numFmtId="43" fontId="8" fillId="5" borderId="9" xfId="1" applyFont="1" applyFill="1" applyBorder="1" applyAlignment="1">
      <alignment horizontal="center" vertical="center"/>
    </xf>
    <xf numFmtId="43" fontId="8" fillId="5" borderId="6" xfId="1" applyFont="1" applyFill="1" applyBorder="1" applyAlignment="1">
      <alignment horizontal="center" vertical="center"/>
    </xf>
    <xf numFmtId="0" fontId="12" fillId="4" borderId="1" xfId="0" applyFont="1" applyFill="1" applyBorder="1"/>
    <xf numFmtId="0" fontId="13" fillId="8" borderId="1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indent="1"/>
    </xf>
    <xf numFmtId="0" fontId="14" fillId="5" borderId="0" xfId="0" applyFont="1" applyFill="1" applyBorder="1" applyAlignment="1">
      <alignment vertical="center" wrapText="1" indent="1"/>
    </xf>
    <xf numFmtId="43" fontId="11" fillId="6" borderId="11" xfId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indent="1"/>
    </xf>
    <xf numFmtId="0" fontId="9" fillId="7" borderId="10" xfId="0" applyFont="1" applyFill="1" applyBorder="1" applyAlignment="1">
      <alignment horizontal="center" vertical="center" wrapText="1"/>
    </xf>
    <xf numFmtId="43" fontId="10" fillId="6" borderId="11" xfId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2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indent="1"/>
    </xf>
    <xf numFmtId="0" fontId="43" fillId="4" borderId="0" xfId="0" applyFont="1" applyFill="1" applyBorder="1" applyAlignment="1">
      <alignment horizontal="left" vertical="center" wrapText="1" indent="1"/>
    </xf>
    <xf numFmtId="0" fontId="30" fillId="5" borderId="0" xfId="0" applyFont="1" applyFill="1" applyBorder="1" applyAlignment="1">
      <alignment horizontal="left" vertical="center" wrapText="1" indent="1"/>
    </xf>
    <xf numFmtId="0" fontId="28" fillId="4" borderId="12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horizontal="left" vertical="center" indent="1"/>
    </xf>
    <xf numFmtId="0" fontId="36" fillId="0" borderId="12" xfId="0" applyFont="1" applyBorder="1" applyAlignment="1">
      <alignment horizontal="right" vertical="center"/>
    </xf>
    <xf numFmtId="0" fontId="36" fillId="0" borderId="14" xfId="0" applyFont="1" applyBorder="1" applyAlignment="1">
      <alignment horizontal="right" vertical="center"/>
    </xf>
    <xf numFmtId="0" fontId="36" fillId="0" borderId="13" xfId="0" applyFont="1" applyBorder="1" applyAlignment="1">
      <alignment horizontal="right" vertical="center"/>
    </xf>
    <xf numFmtId="0" fontId="25" fillId="3" borderId="18" xfId="0" applyFont="1" applyFill="1" applyBorder="1" applyAlignment="1">
      <alignment horizontal="left" vertical="center"/>
    </xf>
    <xf numFmtId="0" fontId="25" fillId="3" borderId="19" xfId="0" applyFont="1" applyFill="1" applyBorder="1" applyAlignment="1">
      <alignment horizontal="left" vertical="center"/>
    </xf>
    <xf numFmtId="0" fontId="25" fillId="3" borderId="20" xfId="0" applyFont="1" applyFill="1" applyBorder="1" applyAlignment="1">
      <alignment horizontal="left" vertical="center"/>
    </xf>
    <xf numFmtId="0" fontId="25" fillId="7" borderId="1" xfId="0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left" vertical="center" wrapText="1"/>
    </xf>
    <xf numFmtId="0" fontId="27" fillId="4" borderId="13" xfId="0" applyFont="1" applyFill="1" applyBorder="1" applyAlignment="1">
      <alignment horizontal="left" vertical="center" wrapText="1"/>
    </xf>
    <xf numFmtId="0" fontId="27" fillId="4" borderId="21" xfId="0" applyFont="1" applyFill="1" applyBorder="1" applyAlignment="1">
      <alignment horizontal="left" vertical="center" wrapText="1"/>
    </xf>
    <xf numFmtId="0" fontId="27" fillId="4" borderId="22" xfId="0" applyFont="1" applyFill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/>
    </xf>
    <xf numFmtId="0" fontId="26" fillId="0" borderId="17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1" fillId="3" borderId="0" xfId="0" applyFont="1" applyFill="1" applyBorder="1" applyAlignment="1">
      <alignment horizontal="center" vertical="center"/>
    </xf>
    <xf numFmtId="0" fontId="34" fillId="4" borderId="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left" vertical="center" indent="1"/>
    </xf>
    <xf numFmtId="0" fontId="23" fillId="9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left" vertical="center" wrapText="1"/>
    </xf>
    <xf numFmtId="0" fontId="38" fillId="4" borderId="12" xfId="0" applyFont="1" applyFill="1" applyBorder="1" applyAlignment="1">
      <alignment horizontal="left" vertical="center" wrapText="1"/>
    </xf>
    <xf numFmtId="0" fontId="38" fillId="4" borderId="14" xfId="0" applyFont="1" applyFill="1" applyBorder="1" applyAlignment="1">
      <alignment horizontal="left" vertical="center" wrapText="1"/>
    </xf>
    <xf numFmtId="0" fontId="38" fillId="4" borderId="13" xfId="0" applyFont="1" applyFill="1" applyBorder="1" applyAlignment="1">
      <alignment horizontal="left" vertical="center" wrapText="1"/>
    </xf>
    <xf numFmtId="43" fontId="39" fillId="8" borderId="1" xfId="1" applyFont="1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29" fillId="3" borderId="1" xfId="0" applyFont="1" applyFill="1" applyBorder="1" applyAlignment="1">
      <alignment horizontal="left" vertical="center" indent="1"/>
    </xf>
    <xf numFmtId="0" fontId="37" fillId="7" borderId="1" xfId="0" applyFont="1" applyFill="1" applyBorder="1" applyAlignment="1">
      <alignment horizontal="center" vertical="center"/>
    </xf>
    <xf numFmtId="0" fontId="39" fillId="4" borderId="1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/>
    </xf>
    <xf numFmtId="0" fontId="25" fillId="2" borderId="24" xfId="0" applyFont="1" applyFill="1" applyBorder="1" applyAlignment="1">
      <alignment horizontal="center" vertical="center"/>
    </xf>
    <xf numFmtId="0" fontId="23" fillId="4" borderId="24" xfId="0" applyFont="1" applyFill="1" applyBorder="1" applyAlignment="1">
      <alignment horizontal="left" vertical="center" indent="1"/>
    </xf>
    <xf numFmtId="0" fontId="23" fillId="9" borderId="24" xfId="0" applyFont="1" applyFill="1" applyBorder="1" applyAlignment="1">
      <alignment horizontal="left" vertical="center"/>
    </xf>
    <xf numFmtId="0" fontId="25" fillId="3" borderId="0" xfId="0" applyFont="1" applyFill="1" applyBorder="1" applyAlignment="1">
      <alignment horizontal="left" vertical="center" indent="1"/>
    </xf>
    <xf numFmtId="0" fontId="26" fillId="5" borderId="0" xfId="0" applyFont="1" applyFill="1" applyBorder="1" applyAlignment="1">
      <alignment horizontal="left" vertical="center" wrapText="1" indent="1"/>
    </xf>
    <xf numFmtId="0" fontId="28" fillId="4" borderId="23" xfId="0" applyFont="1" applyFill="1" applyBorder="1" applyAlignment="1">
      <alignment horizontal="left" vertical="center" wrapText="1" indent="1"/>
    </xf>
    <xf numFmtId="0" fontId="26" fillId="4" borderId="23" xfId="0" applyFont="1" applyFill="1" applyBorder="1" applyAlignment="1">
      <alignment horizontal="left" vertical="center" wrapText="1" indent="1"/>
    </xf>
    <xf numFmtId="43" fontId="27" fillId="8" borderId="23" xfId="1" applyFon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left" vertical="center" indent="1"/>
    </xf>
    <xf numFmtId="0" fontId="26" fillId="0" borderId="23" xfId="0" applyFont="1" applyBorder="1" applyAlignment="1">
      <alignment horizontal="left" vertical="center" indent="1"/>
    </xf>
    <xf numFmtId="0" fontId="25" fillId="7" borderId="23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23" fillId="9" borderId="23" xfId="0" applyFont="1" applyFill="1" applyBorder="1" applyAlignment="1">
      <alignment horizontal="left" vertical="center" indent="1"/>
    </xf>
    <xf numFmtId="0" fontId="25" fillId="2" borderId="23" xfId="0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horizontal="left" vertical="center" indent="1"/>
    </xf>
    <xf numFmtId="0" fontId="23" fillId="9" borderId="23" xfId="0" applyFont="1" applyFill="1" applyBorder="1" applyAlignment="1">
      <alignment horizontal="left" vertical="center"/>
    </xf>
    <xf numFmtId="0" fontId="30" fillId="4" borderId="1" xfId="0" applyFont="1" applyFill="1" applyBorder="1" applyAlignment="1">
      <alignment vertical="center" wrapText="1"/>
    </xf>
    <xf numFmtId="0" fontId="38" fillId="4" borderId="1" xfId="0" applyFont="1" applyFill="1" applyBorder="1" applyAlignment="1">
      <alignment horizontal="left" vertical="center" wrapText="1"/>
    </xf>
    <xf numFmtId="43" fontId="27" fillId="8" borderId="1" xfId="1" applyFont="1" applyFill="1" applyBorder="1" applyAlignment="1">
      <alignment horizontal="center" vertical="center"/>
    </xf>
    <xf numFmtId="0" fontId="40" fillId="0" borderId="0" xfId="0" applyFont="1" applyBorder="1" applyAlignment="1">
      <alignment vertical="center" wrapText="1" indent="1"/>
    </xf>
    <xf numFmtId="0" fontId="41" fillId="4" borderId="1" xfId="0" applyFont="1" applyFill="1" applyBorder="1" applyAlignment="1">
      <alignment horizontal="right" vertical="center" wrapText="1"/>
    </xf>
    <xf numFmtId="0" fontId="25" fillId="3" borderId="1" xfId="0" applyFont="1" applyFill="1" applyBorder="1" applyAlignment="1">
      <alignment horizontal="left" vertical="center" indent="1"/>
    </xf>
    <xf numFmtId="0" fontId="29" fillId="7" borderId="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left"/>
    </xf>
    <xf numFmtId="0" fontId="26" fillId="0" borderId="1" xfId="0" applyFont="1" applyBorder="1" applyAlignment="1">
      <alignment horizontal="left" vertical="center"/>
    </xf>
    <xf numFmtId="0" fontId="23" fillId="4" borderId="24" xfId="0" applyFont="1" applyFill="1" applyBorder="1" applyAlignment="1">
      <alignment horizontal="center" vertical="center"/>
    </xf>
    <xf numFmtId="0" fontId="23" fillId="9" borderId="26" xfId="0" applyFont="1" applyFill="1" applyBorder="1" applyAlignment="1">
      <alignment horizontal="left" vertical="center"/>
    </xf>
    <xf numFmtId="0" fontId="23" fillId="9" borderId="27" xfId="0" applyFont="1" applyFill="1" applyBorder="1" applyAlignment="1">
      <alignment horizontal="left" vertical="center"/>
    </xf>
    <xf numFmtId="0" fontId="26" fillId="5" borderId="0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36" fillId="0" borderId="1" xfId="0" applyFont="1" applyBorder="1" applyAlignment="1">
      <alignment horizontal="right"/>
    </xf>
    <xf numFmtId="0" fontId="27" fillId="4" borderId="1" xfId="0" applyFont="1" applyFill="1" applyBorder="1" applyAlignment="1">
      <alignment horizontal="left" vertical="center" wrapText="1"/>
    </xf>
    <xf numFmtId="0" fontId="31" fillId="0" borderId="0" xfId="0" applyFont="1" applyBorder="1"/>
    <xf numFmtId="0" fontId="23" fillId="10" borderId="24" xfId="0" applyFont="1" applyFill="1" applyBorder="1" applyAlignment="1">
      <alignment horizontal="left" vertical="center" indent="1"/>
    </xf>
    <xf numFmtId="0" fontId="17" fillId="4" borderId="12" xfId="0" applyFont="1" applyFill="1" applyBorder="1" applyAlignment="1">
      <alignment horizontal="left" vertical="center" indent="1"/>
    </xf>
    <xf numFmtId="43" fontId="16" fillId="8" borderId="12" xfId="1" applyFont="1" applyFill="1" applyBorder="1" applyAlignment="1">
      <alignment horizontal="center" vertical="center"/>
    </xf>
    <xf numFmtId="166" fontId="16" fillId="8" borderId="12" xfId="0" applyNumberFormat="1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left" vertical="center" wrapText="1" indent="1"/>
    </xf>
    <xf numFmtId="0" fontId="7" fillId="0" borderId="0" xfId="0" applyFont="1" applyBorder="1"/>
    <xf numFmtId="0" fontId="9" fillId="7" borderId="1" xfId="0" applyFont="1" applyFill="1" applyBorder="1" applyAlignment="1">
      <alignment horizontal="center" vertical="center"/>
    </xf>
    <xf numFmtId="0" fontId="17" fillId="0" borderId="12" xfId="0" applyFont="1" applyBorder="1" applyAlignment="1">
      <alignment vertical="center" wrapText="1" indent="1"/>
    </xf>
    <xf numFmtId="0" fontId="7" fillId="0" borderId="12" xfId="0" applyFont="1" applyBorder="1" applyAlignment="1">
      <alignment vertical="center" wrapText="1" indent="1"/>
    </xf>
  </cellXfs>
  <cellStyles count="2">
    <cellStyle name="Normal" xfId="0" builtinId="0"/>
    <cellStyle name="Virgül" xfId="1" builtinId="3"/>
  </cellStyles>
  <dxfs count="105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rgb="FFBFBFBF"/>
        </left>
        <right/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EEF5FB"/>
          <bgColor rgb="FFFFFFCC"/>
        </patternFill>
      </fill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EEF5FB"/>
          <bgColor rgb="FFFFFFCC"/>
        </patternFill>
      </fill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EEF5FB"/>
          <bgColor rgb="FFFFFFCC"/>
        </patternFill>
      </fill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EEF5FB"/>
          <bgColor rgb="FFFFFFCC"/>
        </patternFill>
      </fill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EEF5FB"/>
          <bgColor rgb="FFFFFFCC"/>
        </patternFill>
      </fill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solid">
          <fgColor rgb="FFEEF5FB"/>
          <bgColor rgb="FFFFFFCC"/>
        </patternFill>
      </fill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solid">
          <fgColor rgb="FFEEF5FB"/>
          <bgColor rgb="FFFFFFCC"/>
        </patternFill>
      </fill>
      <border diagonalUp="0" diagonalDown="0" outline="0">
        <left/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 style="thin">
          <color rgb="FFBFBFBF"/>
        </horizontal>
      </border>
    </dxf>
    <dxf>
      <font>
        <b/>
        <color rgb="FFC65911"/>
        <name val="Tahoma"/>
      </font>
      <fill>
        <patternFill>
          <bgColor rgb="FFFFF2CC"/>
        </patternFill>
      </fill>
    </dxf>
    <dxf>
      <font>
        <b/>
        <color rgb="FFC65911"/>
        <name val="Tahoma"/>
      </font>
      <fill>
        <patternFill>
          <bgColor rgb="FFFFF2CC"/>
        </patternFill>
      </fill>
    </dxf>
    <dxf>
      <font>
        <b/>
        <color rgb="FFC00000"/>
        <name val="Tahoma"/>
      </font>
      <fill>
        <patternFill>
          <bgColor rgb="FFFDE9E7"/>
        </patternFill>
      </fill>
    </dxf>
    <dxf>
      <font>
        <b/>
        <color rgb="FF375623"/>
        <name val="Tahoma"/>
      </font>
      <fill>
        <patternFill>
          <bgColor rgb="FFE2F0D9"/>
        </patternFill>
      </fill>
    </dxf>
    <dxf>
      <font>
        <b/>
        <color rgb="FF375623"/>
        <name val="Tahoma"/>
      </font>
      <fill>
        <patternFill>
          <bgColor rgb="FFE2F0D9"/>
        </patternFill>
      </fill>
    </dxf>
    <dxf>
      <font>
        <b/>
        <color rgb="FFC00000"/>
        <name val="Tahoma"/>
      </font>
      <fill>
        <patternFill>
          <bgColor rgb="FFFDE9E7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  <border outline="0">
        <left style="thin">
          <color rgb="FFBFBFBF"/>
        </lef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EEF5FB"/>
          <bgColor rgb="FFFFFFCC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border outline="0"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  <border outline="0">
        <left style="thin">
          <color rgb="FFBFBFBF"/>
        </lef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EEF5FB"/>
          <bgColor rgb="FFFFFFCC"/>
        </patternFill>
      </fill>
      <border outline="0">
        <left/>
        <right style="thin">
          <color rgb="FFBFBFBF"/>
        </right>
      </border>
    </dxf>
    <dxf>
      <font>
        <b/>
        <strike val="0"/>
        <outline val="0"/>
        <shadow val="0"/>
        <u val="none"/>
        <vertAlign val="baseline"/>
        <sz val="11"/>
        <color rgb="FFFF0000"/>
        <name val="Arial"/>
        <scheme val="none"/>
      </font>
      <numFmt numFmtId="0" formatCode="General"/>
      <border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5" formatCode="_-* #,##0.00_-;\-* #,##0.00_-;_-* &quot;-&quot;??_-;_-@_-"/>
      <border outline="0">
        <left style="thin">
          <color rgb="FFBFBFBF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solid">
          <fgColor rgb="FFEEF5FB"/>
          <bgColor rgb="FFFFFFCC"/>
        </patternFill>
      </fill>
      <alignment horizontal="center" textRotation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solid">
          <fgColor rgb="FFEEF5FB"/>
          <bgColor rgb="FFFFFFCC"/>
        </patternFill>
      </fill>
      <border outline="0"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FFFFFF"/>
        <name val="Arial"/>
        <scheme val="none"/>
      </font>
    </dxf>
    <dxf>
      <font>
        <b/>
        <color rgb="FFC65911"/>
        <name val="Tahoma"/>
      </font>
      <fill>
        <patternFill>
          <bgColor rgb="FFFFF2CC"/>
        </patternFill>
      </fill>
    </dxf>
    <dxf>
      <font>
        <b/>
        <color rgb="FFC65911"/>
        <name val="Tahoma"/>
      </font>
      <fill>
        <patternFill>
          <bgColor rgb="FFFFF2CC"/>
        </patternFill>
      </fill>
    </dxf>
    <dxf>
      <font>
        <b/>
        <color rgb="FFC00000"/>
        <name val="Tahoma"/>
      </font>
      <fill>
        <patternFill>
          <bgColor rgb="FFFDE9E7"/>
        </patternFill>
      </fill>
    </dxf>
    <dxf>
      <font>
        <b/>
        <color rgb="FF375623"/>
        <name val="Tahoma"/>
      </font>
      <fill>
        <patternFill>
          <bgColor rgb="FFE2F0D9"/>
        </patternFill>
      </fill>
    </dxf>
    <dxf>
      <font>
        <b/>
        <color rgb="FF375623"/>
        <name val="Tahoma"/>
      </font>
      <fill>
        <patternFill>
          <bgColor rgb="FFE2F0D9"/>
        </patternFill>
      </fill>
    </dxf>
    <dxf>
      <font>
        <b/>
        <color rgb="FFC00000"/>
        <name val="Tahoma"/>
      </font>
      <fill>
        <patternFill>
          <bgColor rgb="FFFDE9E7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outline="0">
        <left style="thin">
          <color rgb="FFBFBFBF"/>
        </lef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fgColor rgb="FFEEF5FB"/>
          <bgColor rgb="FFFFFFCC"/>
        </patternFill>
      </fill>
      <border outline="0">
        <left style="thin">
          <color rgb="FFBFBFBF"/>
        </lef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fgColor rgb="FFEEF5FB"/>
          <bgColor rgb="FFFFFFCC"/>
        </patternFill>
      </fill>
      <border outline="0"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/>
        <color rgb="FFC65911"/>
        <name val="Tahoma"/>
      </font>
      <fill>
        <patternFill>
          <bgColor rgb="FFFFF2CC"/>
        </patternFill>
      </fill>
    </dxf>
    <dxf>
      <font>
        <b/>
        <color rgb="FFC65911"/>
        <name val="Tahoma"/>
      </font>
      <fill>
        <patternFill>
          <bgColor rgb="FFFFF2CC"/>
        </patternFill>
      </fill>
    </dxf>
    <dxf>
      <font>
        <b/>
        <color rgb="FFC00000"/>
        <name val="Tahoma"/>
      </font>
      <fill>
        <patternFill>
          <bgColor rgb="FFFDE9E7"/>
        </patternFill>
      </fill>
    </dxf>
    <dxf>
      <font>
        <b/>
        <color rgb="FF375623"/>
        <name val="Tahoma"/>
      </font>
      <fill>
        <patternFill>
          <bgColor rgb="FFE2F0D9"/>
        </patternFill>
      </fill>
    </dxf>
    <dxf>
      <font>
        <b/>
        <color rgb="FF375623"/>
        <name val="Tahoma"/>
      </font>
      <fill>
        <patternFill>
          <bgColor rgb="FFE2F0D9"/>
        </patternFill>
      </fill>
    </dxf>
    <dxf>
      <font>
        <b/>
        <color rgb="FFC00000"/>
        <name val="Tahoma"/>
      </font>
      <fill>
        <patternFill>
          <bgColor rgb="FFFDE9E7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  <border outline="0">
        <left style="thin">
          <color rgb="FFBFBFBF"/>
        </lef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EEF5FB"/>
          <bgColor rgb="FFFFFFCC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border outline="0"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  <border outline="0">
        <left style="thin">
          <color rgb="FFBFBFBF"/>
        </lef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EEF5FB"/>
          <bgColor rgb="FFFFFFCC"/>
        </patternFill>
      </fill>
      <border outline="0">
        <left style="thin">
          <color rgb="FFBFBFBF"/>
        </lef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solid">
          <fgColor rgb="FFEEF5FB"/>
          <bgColor rgb="FFFFFFCC"/>
        </patternFill>
      </fill>
      <border outline="0">
        <left style="thin">
          <color rgb="FFBFBFBF"/>
        </left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rgb="FFEEF5FB"/>
          <bgColor rgb="FFFFFFCC"/>
        </patternFill>
      </fill>
      <alignment horizontal="center" textRotation="0" indent="0" justifyLastLine="0" shrinkToFit="0" readingOrder="0"/>
      <border outline="0">
        <right style="thin">
          <color rgb="FFBFBFBF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/>
        <color rgb="FFC65911"/>
        <name val="Tahoma"/>
      </font>
      <fill>
        <patternFill>
          <bgColor rgb="FFFFF2CC"/>
        </patternFill>
      </fill>
    </dxf>
    <dxf>
      <font>
        <b/>
        <color rgb="FFC65911"/>
        <name val="Tahoma"/>
      </font>
      <fill>
        <patternFill>
          <bgColor rgb="FFFFF2CC"/>
        </patternFill>
      </fill>
    </dxf>
    <dxf>
      <font>
        <b/>
        <color rgb="FFC00000"/>
        <name val="Tahoma"/>
      </font>
      <fill>
        <patternFill>
          <bgColor rgb="FFFDE9E7"/>
        </patternFill>
      </fill>
    </dxf>
    <dxf>
      <font>
        <b/>
        <color rgb="FF375623"/>
        <name val="Tahoma"/>
      </font>
      <fill>
        <patternFill>
          <bgColor rgb="FFE2F0D9"/>
        </patternFill>
      </fill>
    </dxf>
    <dxf>
      <font>
        <b/>
        <color rgb="FF375623"/>
        <name val="Tahoma"/>
      </font>
      <fill>
        <patternFill>
          <bgColor rgb="FFE2F0D9"/>
        </patternFill>
      </fill>
    </dxf>
    <dxf>
      <font>
        <b/>
        <color rgb="FFC00000"/>
        <name val="Tahoma"/>
      </font>
      <fill>
        <patternFill>
          <bgColor rgb="FFFDE9E7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/mm/yyyy"/>
      <fill>
        <patternFill patternType="solid">
          <fgColor rgb="FFEEF5FB"/>
          <bgColor rgb="FFFFFFCC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rgb="FFEEF5FB"/>
          <bgColor rgb="FFFFFFCC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rgb="FFEEF5FB"/>
          <bgColor rgb="FFFFFFCC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rgb="FFEEF5FB"/>
          <bgColor rgb="FFFFFFCC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rgb="FFEEF5FB"/>
          <bgColor rgb="FFFFFFCC"/>
        </patternFill>
      </fill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solid">
          <fgColor rgb="FFEEF5FB"/>
          <bgColor rgb="FFFFFFCC"/>
        </patternFill>
      </fill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rgb="FFEEF5FB"/>
          <bgColor rgb="FFFFFFCC"/>
        </patternFill>
      </fill>
      <border diagonalUp="0" diagonalDown="0" outline="0">
        <left/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 style="thin">
          <color rgb="FFBFBFBF"/>
        </horizontal>
      </border>
    </dxf>
    <dxf>
      <font>
        <b/>
        <color rgb="FFC65911"/>
        <name val="Tahoma"/>
      </font>
      <fill>
        <patternFill>
          <bgColor rgb="FFFFF2CC"/>
        </patternFill>
      </fill>
    </dxf>
    <dxf>
      <font>
        <b/>
        <color rgb="FFC65911"/>
        <name val="Tahoma"/>
      </font>
      <fill>
        <patternFill>
          <bgColor rgb="FFFFF2CC"/>
        </patternFill>
      </fill>
    </dxf>
    <dxf>
      <font>
        <b/>
        <color rgb="FFC00000"/>
        <name val="Tahoma"/>
      </font>
      <fill>
        <patternFill>
          <bgColor rgb="FFFDE9E7"/>
        </patternFill>
      </fill>
    </dxf>
    <dxf>
      <font>
        <b/>
        <color rgb="FF375623"/>
        <name val="Tahoma"/>
      </font>
      <fill>
        <patternFill>
          <bgColor rgb="FFE2F0D9"/>
        </patternFill>
      </fill>
    </dxf>
    <dxf>
      <font>
        <b/>
        <color rgb="FF375623"/>
        <name val="Tahoma"/>
      </font>
      <fill>
        <patternFill>
          <bgColor rgb="FFE2F0D9"/>
        </patternFill>
      </fill>
    </dxf>
    <dxf>
      <font>
        <b/>
        <color rgb="FFC00000"/>
        <name val="Tahoma"/>
      </font>
      <fill>
        <patternFill>
          <bgColor rgb="FFFDE9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78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B"/>
      <rgbColor rgb="FFE2F0D9"/>
      <rgbColor rgb="FFFDE9E7"/>
      <rgbColor rgb="FF99CCFF"/>
      <rgbColor rgb="FFFF99CC"/>
      <rgbColor rgb="FFCC99FF"/>
      <rgbColor rgb="FFFFCC99"/>
      <rgbColor rgb="FF2F75B5"/>
      <rgbColor rgb="FF33CCCC"/>
      <rgbColor rgb="FF99CC00"/>
      <rgbColor rgb="FFFFCC00"/>
      <rgbColor rgb="FFFF9900"/>
      <rgbColor rgb="FFC65911"/>
      <rgbColor rgb="FF595959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38100</xdr:rowOff>
    </xdr:from>
    <xdr:to>
      <xdr:col>2</xdr:col>
      <xdr:colOff>952500</xdr:colOff>
      <xdr:row>3</xdr:row>
      <xdr:rowOff>257175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" y="114300"/>
          <a:ext cx="904875" cy="904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31392</xdr:colOff>
      <xdr:row>2</xdr:row>
      <xdr:rowOff>32497</xdr:rowOff>
    </xdr:from>
    <xdr:to>
      <xdr:col>2</xdr:col>
      <xdr:colOff>941293</xdr:colOff>
      <xdr:row>4</xdr:row>
      <xdr:rowOff>224118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6598" y="458321"/>
          <a:ext cx="909901" cy="8863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304800</xdr:rowOff>
    </xdr:from>
    <xdr:to>
      <xdr:col>2</xdr:col>
      <xdr:colOff>1190625</xdr:colOff>
      <xdr:row>5</xdr:row>
      <xdr:rowOff>28575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" y="381000"/>
          <a:ext cx="1095375" cy="1095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2</xdr:row>
      <xdr:rowOff>247650</xdr:rowOff>
    </xdr:from>
    <xdr:to>
      <xdr:col>2</xdr:col>
      <xdr:colOff>1495425</xdr:colOff>
      <xdr:row>6</xdr:row>
      <xdr:rowOff>285750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" y="666750"/>
          <a:ext cx="1409700" cy="1409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152961</xdr:colOff>
      <xdr:row>1</xdr:row>
      <xdr:rowOff>95250</xdr:rowOff>
    </xdr:from>
    <xdr:to>
      <xdr:col>2</xdr:col>
      <xdr:colOff>1057836</xdr:colOff>
      <xdr:row>3</xdr:row>
      <xdr:rowOff>314325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167" y="173691"/>
          <a:ext cx="904875" cy="9138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100853</xdr:colOff>
      <xdr:row>2</xdr:row>
      <xdr:rowOff>246529</xdr:rowOff>
    </xdr:from>
    <xdr:to>
      <xdr:col>2</xdr:col>
      <xdr:colOff>1075765</xdr:colOff>
      <xdr:row>5</xdr:row>
      <xdr:rowOff>188953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59" y="672353"/>
          <a:ext cx="974912" cy="9845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200025</xdr:rowOff>
    </xdr:from>
    <xdr:to>
      <xdr:col>2</xdr:col>
      <xdr:colOff>895350</xdr:colOff>
      <xdr:row>4</xdr:row>
      <xdr:rowOff>76200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276225"/>
          <a:ext cx="904875" cy="904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66675</xdr:rowOff>
    </xdr:from>
    <xdr:to>
      <xdr:col>2</xdr:col>
      <xdr:colOff>1000125</xdr:colOff>
      <xdr:row>3</xdr:row>
      <xdr:rowOff>285750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" y="142875"/>
          <a:ext cx="904875" cy="9048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TblTelefon" displayName="TblTelefon" ref="C10:O35" totalsRowShown="0" headerRowDxfId="98" dataDxfId="97">
  <autoFilter ref="C10:O35"/>
  <tableColumns count="13">
    <tableColumn id="1" name="HİZMET NO" dataDxfId="96"/>
    <tableColumn id="2" name="FATURA ID" dataDxfId="95"/>
    <tableColumn id="3" name="FATURA TARİHİ" dataDxfId="94"/>
    <tableColumn id="4" name="ÖDENECEK TUTAR_x000a_(KDV DAHİL) " dataDxfId="93" dataCellStyle="Virgül"/>
    <tableColumn id="5" name="KDV (manuel)" dataDxfId="92" dataCellStyle="Virgül"/>
    <tableColumn id="6" name="KDV HARİÇ TUTAR" dataDxfId="91" dataCellStyle="Virgül"/>
    <tableColumn id="7" name="DAMGA VERGİSİ MATRAHI" dataDxfId="90" dataCellStyle="Virgül"/>
    <tableColumn id="8" name="DAMGA VERGİSİ TUTARI" dataDxfId="89" dataCellStyle="Virgül"/>
    <tableColumn id="9" name="KDV TEVKİFATI_x000a_(MANUEL GİRİŞ)" dataDxfId="88" dataCellStyle="Virgül"/>
    <tableColumn id="10" name="VERGİ BORCU BELGESİ" dataDxfId="87"/>
    <tableColumn id="11" name="VERGİ BORCU_x000a_BELGE TARİHİ" dataDxfId="86" dataCellStyle="Virgül"/>
    <tableColumn id="12" name="BELGE DURUMU" dataDxfId="85"/>
    <tableColumn id="13" name="NET ÖDEME TUTARI" dataDxfId="84" dataCellStyle="Virgü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blİnternet" displayName="Tblİnternet" ref="C9:O34" totalsRowShown="0" headerRowDxfId="77" dataDxfId="76">
  <autoFilter ref="C9:O34"/>
  <tableColumns count="13">
    <tableColumn id="1" name="HİZMET NO" dataDxfId="75"/>
    <tableColumn id="2" name="FATURA NO" dataDxfId="74"/>
    <tableColumn id="3" name="FATURA TARİHİ" dataDxfId="73"/>
    <tableColumn id="4" name="ÖDENECEK TUTAR_x000a_(KDV DAHİL)" dataDxfId="72" dataCellStyle="Virgül"/>
    <tableColumn id="5" name="KDV (manuel)" dataDxfId="71" dataCellStyle="Virgül"/>
    <tableColumn id="6" name="KDV HARİÇ TUTAR" dataDxfId="70" dataCellStyle="Virgül">
      <calculatedColumnFormula>IF(F10="","",F10-G10)</calculatedColumnFormula>
    </tableColumn>
    <tableColumn id="7" name="DAMGA VERGİSİ MATRAHI" dataDxfId="69" dataCellStyle="Virgül">
      <calculatedColumnFormula>IF(F10="","",H10)</calculatedColumnFormula>
    </tableColumn>
    <tableColumn id="8" name="DAMGA VERGİSİ TUTARI" dataDxfId="68" dataCellStyle="Virgül">
      <calculatedColumnFormula>IF(F10="","",I10*'Ana Sayfa'!$F$13)</calculatedColumnFormula>
    </tableColumn>
    <tableColumn id="9" name="KDV TEVKİFATI TUTARI" dataDxfId="67" dataCellStyle="Virgül"/>
    <tableColumn id="10" name="VERGİ BORCU BELGESİ" dataDxfId="66">
      <calculatedColumnFormula>IF(F10="","",IF(F10&gt;'Ana Sayfa'!$F$17,"GEREKLİ","GEREKMEZ"))</calculatedColumnFormula>
    </tableColumn>
    <tableColumn id="11" name="VERGİ BORCU_x000a_BELGE TARİHİ" dataDxfId="65"/>
    <tableColumn id="12" name="BELGE DURUMU" dataDxfId="64">
      <calculatedColumnFormula>IF(L10&lt;&gt;"GEREKLİ","",IF(M10="","TARİH GİRİLMEDİ",IF(TODAY()-M10&gt;15,"SÜRESİ DOLMUŞ","GEÇERLİ")))</calculatedColumnFormula>
    </tableColumn>
    <tableColumn id="13" name="NET ÖDEME TUTARI" dataDxfId="63" dataCellStyle="Virgül">
      <calculatedColumnFormula>IF(F10="","",F10-J10-K10)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blSu" displayName="TblSu" ref="C10:J35" totalsRowShown="0" headerRowDxfId="56" dataDxfId="55">
  <autoFilter ref="C10:J35"/>
  <tableColumns count="8">
    <tableColumn id="1" name="ABONE NO" dataDxfId="54"/>
    <tableColumn id="2" name="FATURA NO" dataDxfId="53"/>
    <tableColumn id="3" name="FATURA TARİHİ" dataDxfId="52"/>
    <tableColumn id="4" name="ÖDENECEK TOPLAM TUTAR" dataDxfId="51" dataCellStyle="Virgül"/>
    <tableColumn id="5" name="KDV (bilgi amaçlı)" dataDxfId="50" dataCellStyle="Virgül"/>
    <tableColumn id="6" name="GECİKME BEDELİ (varsa)" dataDxfId="49" dataCellStyle="Virgül"/>
    <tableColumn id="7" name="GECİKME UYARISI" dataDxfId="48"/>
    <tableColumn id="8" name="NET ÖDEME TUTARI" dataDxfId="47" dataCellStyle="Virgü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blElektrik" displayName="TblElektrik" ref="C9:R34" totalsRowShown="0" headerRowDxfId="40" dataDxfId="39">
  <autoFilter ref="C9:R34"/>
  <tableColumns count="16">
    <tableColumn id="1" name="SÖZLEŞME HESAP NO" dataDxfId="38"/>
    <tableColumn id="2" name="FATURA_x000a_BELGE NO" dataDxfId="37"/>
    <tableColumn id="3" name="FATURA_x000a_TARİHİ" dataDxfId="36"/>
    <tableColumn id="4" name="ÖDENECEK TUTAR_x000a_(KDV DAHİL) " dataDxfId="35" dataCellStyle="Virgül"/>
    <tableColumn id="5" name="GECİKME BEDELİ" dataDxfId="34" dataCellStyle="Virgül"/>
    <tableColumn id="10" name="KDV ORANI (%)" dataDxfId="33" dataCellStyle="Virgül"/>
    <tableColumn id="6" name="GECİKME BEDELİ KDV-Sİ" dataDxfId="32" dataCellStyle="Virgül">
      <calculatedColumnFormula>IF(G10="","",G10*TblElektrik[[#This Row],[KDV ORANI (%)]]/100)</calculatedColumnFormula>
    </tableColumn>
    <tableColumn id="7" name="GECİKME BEDELİ TOPLAMI" dataDxfId="31" dataCellStyle="Virgül">
      <calculatedColumnFormula>IF(G10="","",G10+I10)</calculatedColumnFormula>
    </tableColumn>
    <tableColumn id="8" name="GECİKME UYARISI" dataDxfId="30">
      <calculatedColumnFormula>IF(OR(J10="",J10=0),"","GECİKME GEREKÇESİ")</calculatedColumnFormula>
    </tableColumn>
    <tableColumn id="9" name="KDV (manuel)" dataDxfId="29" dataCellStyle="Virgül"/>
    <tableColumn id="11" name="DAMGA VERGİSİ MATRAHI" dataDxfId="28" dataCellStyle="Virgül">
      <calculatedColumnFormula>IF(F10="","",F10-L10)</calculatedColumnFormula>
    </tableColumn>
    <tableColumn id="12" name="DAMGA VERGİSİ TUTARI" dataDxfId="27" dataCellStyle="Virgül">
      <calculatedColumnFormula>IF(F10="","",M10*'Ana Sayfa'!$F$13)</calculatedColumnFormula>
    </tableColumn>
    <tableColumn id="13" name="VERGİ BORCU BELGESİ" dataDxfId="26">
      <calculatedColumnFormula>IF(F10="","",IF(F10&gt;'Ana Sayfa'!$F$17,"GEREKLİ","GEREKMEZ"))</calculatedColumnFormula>
    </tableColumn>
    <tableColumn id="14" name="VERGİ BORCU_x000a_BELGE TARİHİ" dataDxfId="25"/>
    <tableColumn id="15" name="BELGE DURUMU" dataDxfId="24">
      <calculatedColumnFormula>IF(O10&lt;&gt;"GEREKLİ","",IF(P10="","TARİH GİRİLMEDİ",IF(TODAY()-P10&gt;15,"SÜRESİ DOLMUŞ","GEÇERLİ")))</calculatedColumnFormula>
    </tableColumn>
    <tableColumn id="16" name="NET ÖDEME TUTARI" dataDxfId="23" dataCellStyle="Virgül">
      <calculatedColumnFormula>IF(F10="","",F10-N10)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" name="TblDoğalgaz" displayName="TblDoğalgaz" ref="C10:Q35" totalsRowShown="0" headerRowDxfId="16" dataDxfId="15">
  <autoFilter ref="C10:Q35"/>
  <tableColumns count="15">
    <tableColumn id="1" name="SÖZLEŞME_x000a_HESABI NO" dataDxfId="14"/>
    <tableColumn id="2" name="FATURA NO" dataDxfId="13"/>
    <tableColumn id="3" name="FATURA TARİHİ" dataDxfId="12"/>
    <tableColumn id="4" name="ÖDENECEK TUTAR_x000a_(KDV DAHİL)" dataDxfId="11" dataCellStyle="Virgül"/>
    <tableColumn id="5" name="GECİKME BEDELİ" dataDxfId="10" dataCellStyle="Virgül"/>
    <tableColumn id="6" name="GECİKME BEDELİ KDV-Sİ" dataDxfId="9" dataCellStyle="Virgül"/>
    <tableColumn id="7" name="GECİKME BEDELİ TOPLAMI" dataDxfId="8" dataCellStyle="Virgül"/>
    <tableColumn id="8" name="GECİKME UYARISI" dataDxfId="7"/>
    <tableColumn id="9" name="KDV (manuel)" dataDxfId="6" dataCellStyle="Virgül"/>
    <tableColumn id="10" name="DAMGA VERGİSİ MATRAHI" dataDxfId="5" dataCellStyle="Virgül"/>
    <tableColumn id="11" name="DAMGA VERGİSİ TUTARI" dataDxfId="4" dataCellStyle="Virgül"/>
    <tableColumn id="12" name="VERGİ BORCU BELGESİ" dataDxfId="3"/>
    <tableColumn id="13" name="BELGE TARİHİ" dataDxfId="2"/>
    <tableColumn id="14" name="BELGE DURUMU" dataDxfId="1"/>
    <tableColumn id="15" name="NET ÖDEME TUTARI" dataDxfId="0" dataCellStyle="Virgü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I44"/>
  <sheetViews>
    <sheetView showGridLines="0" zoomScaleNormal="100" workbookViewId="0">
      <selection activeCell="A3" sqref="A3"/>
    </sheetView>
  </sheetViews>
  <sheetFormatPr defaultColWidth="8.7109375" defaultRowHeight="15" x14ac:dyDescent="0.25"/>
  <cols>
    <col min="1" max="1" width="20" customWidth="1"/>
    <col min="2" max="2" width="3" customWidth="1"/>
    <col min="3" max="3" width="18" customWidth="1"/>
    <col min="4" max="4" width="26" bestFit="1" customWidth="1"/>
    <col min="5" max="5" width="35.7109375" bestFit="1" customWidth="1"/>
    <col min="6" max="6" width="14.85546875" bestFit="1" customWidth="1"/>
    <col min="8" max="8" width="12.140625" customWidth="1"/>
  </cols>
  <sheetData>
    <row r="1" spans="1:9" ht="6" customHeight="1" x14ac:dyDescent="0.25"/>
    <row r="2" spans="1:9" ht="27" customHeight="1" x14ac:dyDescent="0.25">
      <c r="A2" s="1" t="s">
        <v>0</v>
      </c>
      <c r="C2" s="79"/>
      <c r="D2" s="80" t="s">
        <v>1</v>
      </c>
      <c r="E2" s="80"/>
      <c r="F2" s="80"/>
      <c r="G2" s="80"/>
      <c r="H2" s="80"/>
      <c r="I2" s="80"/>
    </row>
    <row r="3" spans="1:9" ht="27" customHeight="1" x14ac:dyDescent="0.25">
      <c r="A3" s="2" t="s">
        <v>2</v>
      </c>
      <c r="C3" s="79"/>
      <c r="D3" s="81" t="s">
        <v>3</v>
      </c>
      <c r="E3" s="81"/>
      <c r="F3" s="81"/>
      <c r="G3" s="81"/>
      <c r="H3" s="81"/>
      <c r="I3" s="81"/>
    </row>
    <row r="4" spans="1:9" ht="27" customHeight="1" x14ac:dyDescent="0.25">
      <c r="A4" s="2" t="s">
        <v>4</v>
      </c>
      <c r="C4" s="79"/>
      <c r="D4" s="82" t="s">
        <v>5</v>
      </c>
      <c r="E4" s="82"/>
      <c r="F4" s="82"/>
      <c r="G4" s="82"/>
      <c r="H4" s="82"/>
      <c r="I4" s="82"/>
    </row>
    <row r="5" spans="1:9" ht="27" customHeight="1" x14ac:dyDescent="0.25">
      <c r="A5" s="2" t="s">
        <v>6</v>
      </c>
      <c r="C5" s="79"/>
      <c r="D5" s="83" t="s">
        <v>7</v>
      </c>
      <c r="E5" s="83"/>
      <c r="F5" s="83"/>
      <c r="G5" s="83"/>
      <c r="H5" s="83"/>
      <c r="I5" s="83"/>
    </row>
    <row r="6" spans="1:9" ht="27" customHeight="1" x14ac:dyDescent="0.25">
      <c r="A6" s="2" t="s">
        <v>8</v>
      </c>
      <c r="C6" s="79"/>
      <c r="D6" s="83" t="s">
        <v>9</v>
      </c>
      <c r="E6" s="83"/>
      <c r="F6" s="83"/>
      <c r="G6" s="83"/>
      <c r="H6" s="83"/>
      <c r="I6" s="83"/>
    </row>
    <row r="7" spans="1:9" ht="27" customHeight="1" x14ac:dyDescent="0.25">
      <c r="A7" s="2" t="s">
        <v>10</v>
      </c>
      <c r="C7" s="79"/>
      <c r="D7" s="83" t="s">
        <v>11</v>
      </c>
      <c r="E7" s="83"/>
      <c r="F7" s="83"/>
      <c r="G7" s="83"/>
      <c r="H7" s="83"/>
      <c r="I7" s="83"/>
    </row>
    <row r="8" spans="1:9" ht="27" customHeight="1" x14ac:dyDescent="0.25">
      <c r="A8" s="2" t="s">
        <v>12</v>
      </c>
      <c r="C8" s="79"/>
      <c r="D8" s="83" t="s">
        <v>13</v>
      </c>
      <c r="E8" s="83"/>
      <c r="F8" s="83"/>
      <c r="G8" s="83"/>
      <c r="H8" s="83"/>
      <c r="I8" s="83"/>
    </row>
    <row r="9" spans="1:9" ht="27" customHeight="1" x14ac:dyDescent="0.25">
      <c r="A9" s="2" t="s">
        <v>14</v>
      </c>
      <c r="C9" s="79"/>
    </row>
    <row r="11" spans="1:9" ht="19.5" customHeight="1" x14ac:dyDescent="0.25">
      <c r="D11" s="73" t="s">
        <v>15</v>
      </c>
      <c r="E11" s="73"/>
      <c r="F11" s="73"/>
      <c r="G11" s="73"/>
      <c r="H11" s="73"/>
      <c r="I11" s="73"/>
    </row>
    <row r="12" spans="1:9" x14ac:dyDescent="0.25">
      <c r="D12" s="78" t="s">
        <v>16</v>
      </c>
      <c r="E12" s="78"/>
      <c r="F12" s="78"/>
      <c r="G12" s="78"/>
      <c r="H12" s="78"/>
      <c r="I12" s="78"/>
    </row>
    <row r="13" spans="1:9" ht="21.75" customHeight="1" x14ac:dyDescent="0.25">
      <c r="D13" s="3" t="s">
        <v>17</v>
      </c>
      <c r="E13" s="4" t="s">
        <v>18</v>
      </c>
      <c r="F13" s="5">
        <v>9.4800000000000006E-3</v>
      </c>
    </row>
    <row r="14" spans="1:9" ht="21.75" customHeight="1" x14ac:dyDescent="0.25">
      <c r="D14" s="6" t="s">
        <v>19</v>
      </c>
      <c r="E14" s="7" t="s">
        <v>20</v>
      </c>
      <c r="F14" s="8">
        <v>0.5</v>
      </c>
    </row>
    <row r="15" spans="1:9" ht="21.75" customHeight="1" x14ac:dyDescent="0.25">
      <c r="D15" s="6" t="s">
        <v>21</v>
      </c>
      <c r="E15" s="7" t="s">
        <v>22</v>
      </c>
      <c r="F15" s="67">
        <v>12000</v>
      </c>
    </row>
    <row r="16" spans="1:9" ht="21.75" customHeight="1" x14ac:dyDescent="0.25">
      <c r="D16" s="6" t="s">
        <v>23</v>
      </c>
      <c r="E16" s="7" t="s">
        <v>24</v>
      </c>
      <c r="F16" s="8">
        <v>0.2</v>
      </c>
    </row>
    <row r="17" spans="4:9" ht="21.75" customHeight="1" x14ac:dyDescent="0.25">
      <c r="D17" s="9" t="s">
        <v>25</v>
      </c>
      <c r="E17" s="10" t="s">
        <v>26</v>
      </c>
      <c r="F17" s="66">
        <v>5000</v>
      </c>
    </row>
    <row r="19" spans="4:9" ht="19.5" customHeight="1" x14ac:dyDescent="0.25">
      <c r="D19" s="73" t="s">
        <v>27</v>
      </c>
      <c r="E19" s="73"/>
      <c r="F19" s="73"/>
      <c r="G19" s="73"/>
      <c r="H19" s="73"/>
      <c r="I19" s="73"/>
    </row>
    <row r="20" spans="4:9" ht="15.75" customHeight="1" x14ac:dyDescent="0.25">
      <c r="D20" s="77" t="s">
        <v>28</v>
      </c>
      <c r="E20" s="77"/>
      <c r="G20" s="77" t="s">
        <v>29</v>
      </c>
      <c r="H20" s="77"/>
    </row>
    <row r="21" spans="4:9" ht="24" customHeight="1" x14ac:dyDescent="0.25">
      <c r="D21" s="75">
        <f>Telefon!O36</f>
        <v>0</v>
      </c>
      <c r="E21" s="75"/>
      <c r="G21" s="75">
        <f>İnternet!O35</f>
        <v>0</v>
      </c>
      <c r="H21" s="75"/>
    </row>
    <row r="23" spans="4:9" ht="15.75" customHeight="1" x14ac:dyDescent="0.25">
      <c r="D23" s="77" t="s">
        <v>30</v>
      </c>
      <c r="E23" s="77"/>
      <c r="G23" s="77" t="s">
        <v>31</v>
      </c>
      <c r="H23" s="77"/>
    </row>
    <row r="24" spans="4:9" ht="24" customHeight="1" x14ac:dyDescent="0.25">
      <c r="D24" s="75">
        <f>Su!J36</f>
        <v>0</v>
      </c>
      <c r="E24" s="75"/>
      <c r="G24" s="75">
        <f>Elektrik!R35</f>
        <v>0</v>
      </c>
      <c r="H24" s="75"/>
    </row>
    <row r="26" spans="4:9" ht="15.75" customHeight="1" x14ac:dyDescent="0.25">
      <c r="D26" s="77" t="s">
        <v>32</v>
      </c>
      <c r="E26" s="77"/>
    </row>
    <row r="27" spans="4:9" ht="24" customHeight="1" x14ac:dyDescent="0.25">
      <c r="D27" s="75">
        <f>Doğalgaz!Q36</f>
        <v>0</v>
      </c>
      <c r="E27" s="75"/>
    </row>
    <row r="29" spans="4:9" ht="15.75" customHeight="1" x14ac:dyDescent="0.25">
      <c r="D29" s="74" t="s">
        <v>33</v>
      </c>
      <c r="E29" s="74"/>
      <c r="G29" s="74" t="s">
        <v>34</v>
      </c>
      <c r="H29" s="74"/>
    </row>
    <row r="30" spans="4:9" ht="24" customHeight="1" x14ac:dyDescent="0.25">
      <c r="D30" s="75">
        <f>(Telefon!G36)+(İnternet!G35)+(Su!G36)+(Elektrik!L35)+(Doğalgaz!K36)</f>
        <v>0</v>
      </c>
      <c r="E30" s="75"/>
      <c r="G30" s="75">
        <f>(Telefon!J36)+(İnternet!J35)+(Elektrik!N35)+(Doğalgaz!M36)</f>
        <v>0</v>
      </c>
      <c r="H30" s="75"/>
    </row>
    <row r="32" spans="4:9" ht="15.75" customHeight="1" x14ac:dyDescent="0.25">
      <c r="D32" s="74" t="s">
        <v>35</v>
      </c>
      <c r="E32" s="74"/>
      <c r="G32" s="74" t="s">
        <v>36</v>
      </c>
      <c r="H32" s="74"/>
    </row>
    <row r="33" spans="4:9" ht="24" customHeight="1" x14ac:dyDescent="0.25">
      <c r="D33" s="75">
        <f>(Telefon!K36)+(İnternet!K35)</f>
        <v>0</v>
      </c>
      <c r="E33" s="75"/>
      <c r="G33" s="75">
        <f>(Su!H36)+(Elektrik!J35)+(Doğalgaz!I36)</f>
        <v>0</v>
      </c>
      <c r="H33" s="75"/>
    </row>
    <row r="35" spans="4:9" ht="15.75" customHeight="1" x14ac:dyDescent="0.25">
      <c r="D35" s="76" t="s">
        <v>37</v>
      </c>
      <c r="E35" s="76"/>
      <c r="F35" s="76"/>
      <c r="G35" s="76"/>
      <c r="H35" s="76"/>
    </row>
    <row r="36" spans="4:9" ht="24" customHeight="1" x14ac:dyDescent="0.25">
      <c r="D36" s="72">
        <f>(Telefon!O36)+(İnternet!O35)+(Su!J36)+(Elektrik!R35)+(Doğalgaz!Q36)</f>
        <v>0</v>
      </c>
      <c r="E36" s="72"/>
      <c r="F36" s="72"/>
      <c r="G36" s="72"/>
      <c r="H36" s="72"/>
    </row>
    <row r="38" spans="4:9" x14ac:dyDescent="0.25">
      <c r="D38" s="73" t="s">
        <v>38</v>
      </c>
      <c r="E38" s="73"/>
      <c r="F38" s="73"/>
      <c r="G38" s="73"/>
      <c r="H38" s="73"/>
      <c r="I38" s="73"/>
    </row>
    <row r="39" spans="4:9" ht="18" customHeight="1" x14ac:dyDescent="0.25">
      <c r="D39" s="68" t="s">
        <v>39</v>
      </c>
      <c r="E39" s="68"/>
      <c r="F39" s="68"/>
      <c r="G39" s="69">
        <f>COUNTIF(Telefon!L11:L35,"GEREKLİ")+COUNTIF(İnternet!L10:L34,"GEREKLİ")+COUNTIF(Elektrik!O10:O34,"GEREKLİ")+COUNTIF(Doğalgaz!N11:N35,"GEREKLİ")</f>
        <v>0</v>
      </c>
      <c r="H39" s="69"/>
      <c r="I39" s="69"/>
    </row>
    <row r="40" spans="4:9" ht="18" customHeight="1" x14ac:dyDescent="0.25">
      <c r="D40" s="68" t="s">
        <v>40</v>
      </c>
      <c r="E40" s="68"/>
      <c r="F40" s="68"/>
      <c r="G40" s="69">
        <f>SUMPRODUCT((ISNUMBER(Su!H11:H35))*(Su!H11:H35&gt;0))+SUMPRODUCT((ISNUMBER(Elektrik!J10:J34))*(Elektrik!J10:J34&gt;0))+SUMPRODUCT((ISNUMBER(Doğalgaz!I11:I35))*(Doğalgaz!I11:I35&gt;0))</f>
        <v>0</v>
      </c>
      <c r="H40" s="69"/>
      <c r="I40" s="69"/>
    </row>
    <row r="41" spans="4:9" ht="18" customHeight="1" x14ac:dyDescent="0.25">
      <c r="D41" s="68" t="s">
        <v>41</v>
      </c>
      <c r="E41" s="68"/>
      <c r="F41" s="68"/>
      <c r="G41" s="69">
        <f>SUMPRODUCT((Telefon!D11:D35&lt;&gt;"")*(Telefon!F11:F35=""))+SUMPRODUCT((İnternet!D10:D34&lt;&gt;"")*(İnternet!F10:F34=""))+SUMPRODUCT((Su!D11:D35&lt;&gt;"")*(Su!F11:F35=""))+SUMPRODUCT((Elektrik!D10:D34&lt;&gt;"")*(Elektrik!F10:F34=""))+SUMPRODUCT((Doğalgaz!D11:D35&lt;&gt;"")*(Doğalgaz!F11:F35=""))</f>
        <v>0</v>
      </c>
      <c r="H41" s="69"/>
      <c r="I41" s="69"/>
    </row>
    <row r="43" spans="4:9" x14ac:dyDescent="0.25">
      <c r="D43" s="70" t="s">
        <v>42</v>
      </c>
      <c r="E43" s="70"/>
      <c r="F43" s="70"/>
      <c r="G43" s="70"/>
      <c r="H43" s="70"/>
      <c r="I43" s="70"/>
    </row>
    <row r="44" spans="4:9" ht="27.75" customHeight="1" x14ac:dyDescent="0.25">
      <c r="D44" s="71" t="s">
        <v>43</v>
      </c>
      <c r="E44" s="71"/>
      <c r="F44" s="71"/>
      <c r="G44" s="71"/>
      <c r="H44" s="71"/>
      <c r="I44" s="71"/>
    </row>
  </sheetData>
  <mergeCells count="40">
    <mergeCell ref="C2:C9"/>
    <mergeCell ref="D2:I2"/>
    <mergeCell ref="D3:I3"/>
    <mergeCell ref="D4:I4"/>
    <mergeCell ref="D5:I5"/>
    <mergeCell ref="D6:I6"/>
    <mergeCell ref="D7:I7"/>
    <mergeCell ref="D8:I8"/>
    <mergeCell ref="D11:I11"/>
    <mergeCell ref="D12:I12"/>
    <mergeCell ref="D19:I19"/>
    <mergeCell ref="D20:E20"/>
    <mergeCell ref="G20:H20"/>
    <mergeCell ref="D21:E21"/>
    <mergeCell ref="G21:H21"/>
    <mergeCell ref="D23:E23"/>
    <mergeCell ref="G23:H23"/>
    <mergeCell ref="D24:E24"/>
    <mergeCell ref="G24:H24"/>
    <mergeCell ref="D26:E26"/>
    <mergeCell ref="D27:E27"/>
    <mergeCell ref="D29:E29"/>
    <mergeCell ref="G29:H29"/>
    <mergeCell ref="D30:E30"/>
    <mergeCell ref="G30:H30"/>
    <mergeCell ref="D32:E32"/>
    <mergeCell ref="G32:H32"/>
    <mergeCell ref="D33:E33"/>
    <mergeCell ref="G33:H33"/>
    <mergeCell ref="D35:H35"/>
    <mergeCell ref="D41:F41"/>
    <mergeCell ref="G41:I41"/>
    <mergeCell ref="D43:I43"/>
    <mergeCell ref="D44:I44"/>
    <mergeCell ref="D36:H36"/>
    <mergeCell ref="D38:I38"/>
    <mergeCell ref="D39:F39"/>
    <mergeCell ref="G39:I39"/>
    <mergeCell ref="D40:F40"/>
    <mergeCell ref="G40:I40"/>
  </mergeCells>
  <hyperlinks>
    <hyperlink ref="A2" location="'Ana Sayfa'!A1" display="🏠  Ana Sayfa"/>
    <hyperlink ref="A3" location="'Telefon'!A1" display="📞  Telefon"/>
    <hyperlink ref="A4" location="'İnternet'!A1" display="🌐  İnternet"/>
    <hyperlink ref="A5" location="'Su'!A1" display="💧  Su"/>
    <hyperlink ref="A6" location="'Elektrik'!A1" display="⚡  Elektrik"/>
    <hyperlink ref="A7" location="'Doğalgaz'!A1" display="🔥  Doğalgaz"/>
    <hyperlink ref="A8" location="'Yıllık Tüketim'!A1" display="📈  Yıllık Tüketim"/>
    <hyperlink ref="A9" location="'Genel Bilgi'!A1" display="📋  Genel Bilgi"/>
  </hyperlinks>
  <printOptions horizontalCentered="1"/>
  <pageMargins left="0.4" right="0.4" top="0.5" bottom="0.5" header="0.511811023622047" footer="0.511811023622047"/>
  <pageSetup orientation="landscape" blackAndWhite="1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O52"/>
  <sheetViews>
    <sheetView showGridLines="0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A4" sqref="A4"/>
    </sheetView>
  </sheetViews>
  <sheetFormatPr defaultColWidth="8.7109375" defaultRowHeight="15" x14ac:dyDescent="0.25"/>
  <cols>
    <col min="1" max="1" width="20" customWidth="1"/>
    <col min="2" max="2" width="3" customWidth="1"/>
    <col min="3" max="3" width="14.5703125" customWidth="1"/>
    <col min="4" max="4" width="23" bestFit="1" customWidth="1"/>
    <col min="5" max="5" width="14.28515625" customWidth="1"/>
    <col min="6" max="6" width="18.140625" customWidth="1"/>
    <col min="7" max="10" width="17" customWidth="1"/>
    <col min="11" max="11" width="18.85546875" customWidth="1"/>
    <col min="12" max="12" width="17" customWidth="1"/>
    <col min="13" max="13" width="19.140625" customWidth="1"/>
    <col min="14" max="15" width="17" customWidth="1"/>
  </cols>
  <sheetData>
    <row r="1" spans="1:15" ht="6" customHeight="1" x14ac:dyDescent="0.25"/>
    <row r="2" spans="1:15" ht="27" customHeight="1" x14ac:dyDescent="0.25">
      <c r="A2" s="2" t="s">
        <v>0</v>
      </c>
      <c r="C2" s="79"/>
      <c r="D2" s="104" t="s">
        <v>44</v>
      </c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spans="1:15" ht="27" customHeight="1" x14ac:dyDescent="0.25">
      <c r="A3" s="1" t="s">
        <v>2</v>
      </c>
      <c r="C3" s="79"/>
      <c r="D3" s="105" t="s">
        <v>3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15" ht="27" customHeight="1" x14ac:dyDescent="0.25">
      <c r="A4" s="2" t="s">
        <v>4</v>
      </c>
      <c r="C4" s="79"/>
      <c r="D4" s="35" t="s">
        <v>45</v>
      </c>
      <c r="E4" s="36"/>
      <c r="F4" s="35" t="s">
        <v>46</v>
      </c>
      <c r="G4" s="36"/>
      <c r="H4" s="35" t="s">
        <v>47</v>
      </c>
      <c r="I4" s="108"/>
      <c r="J4" s="108"/>
      <c r="K4" s="108"/>
      <c r="L4" s="108"/>
      <c r="M4" s="108"/>
      <c r="N4" s="108"/>
      <c r="O4" s="108"/>
    </row>
    <row r="5" spans="1:15" ht="27" customHeight="1" x14ac:dyDescent="0.25">
      <c r="A5" s="2" t="s">
        <v>6</v>
      </c>
      <c r="C5" s="79"/>
      <c r="D5" s="106" t="s">
        <v>48</v>
      </c>
      <c r="E5" s="106"/>
      <c r="F5" s="107" t="s">
        <v>49</v>
      </c>
      <c r="G5" s="107"/>
      <c r="H5" s="107"/>
      <c r="I5" s="107"/>
      <c r="J5" s="107"/>
      <c r="K5" s="107"/>
      <c r="L5" s="107"/>
      <c r="M5" s="107"/>
      <c r="N5" s="107"/>
      <c r="O5" s="107"/>
    </row>
    <row r="6" spans="1:15" ht="27" customHeight="1" x14ac:dyDescent="0.25">
      <c r="A6" s="2" t="s">
        <v>8</v>
      </c>
      <c r="C6" s="79"/>
    </row>
    <row r="7" spans="1:15" ht="27" customHeight="1" x14ac:dyDescent="0.25">
      <c r="A7" s="2" t="s">
        <v>10</v>
      </c>
      <c r="C7" s="79"/>
    </row>
    <row r="8" spans="1:15" ht="27" customHeight="1" x14ac:dyDescent="0.25">
      <c r="A8" s="2" t="s">
        <v>12</v>
      </c>
      <c r="C8" s="79"/>
    </row>
    <row r="9" spans="1:15" ht="27" customHeight="1" x14ac:dyDescent="0.25">
      <c r="A9" s="2" t="s">
        <v>14</v>
      </c>
      <c r="C9" s="79"/>
    </row>
    <row r="10" spans="1:15" ht="52.5" customHeight="1" x14ac:dyDescent="0.25">
      <c r="C10" s="20" t="s">
        <v>223</v>
      </c>
      <c r="D10" s="20" t="s">
        <v>224</v>
      </c>
      <c r="E10" s="20" t="s">
        <v>52</v>
      </c>
      <c r="F10" s="20" t="s">
        <v>225</v>
      </c>
      <c r="G10" s="20" t="s">
        <v>53</v>
      </c>
      <c r="H10" s="20" t="s">
        <v>54</v>
      </c>
      <c r="I10" s="20" t="s">
        <v>55</v>
      </c>
      <c r="J10" s="20" t="s">
        <v>56</v>
      </c>
      <c r="K10" s="20" t="s">
        <v>227</v>
      </c>
      <c r="L10" s="20" t="s">
        <v>58</v>
      </c>
      <c r="M10" s="20" t="s">
        <v>226</v>
      </c>
      <c r="N10" s="20" t="s">
        <v>60</v>
      </c>
      <c r="O10" s="20" t="s">
        <v>61</v>
      </c>
    </row>
    <row r="11" spans="1:15" ht="15.75" x14ac:dyDescent="0.25">
      <c r="C11" s="28"/>
      <c r="D11" s="53"/>
      <c r="E11" s="29"/>
      <c r="F11" s="30"/>
      <c r="G11" s="30"/>
      <c r="H11" s="22" t="str">
        <f t="shared" ref="H11:H35" si="0">IF(F11="","",F11-G11)</f>
        <v/>
      </c>
      <c r="I11" s="22" t="str">
        <f t="shared" ref="I11:I35" si="1">IF(F11="","",H11)</f>
        <v/>
      </c>
      <c r="J11" s="22" t="str">
        <f>IF(F11="","",I11*'Ana Sayfa'!$F$13)</f>
        <v/>
      </c>
      <c r="K11" s="30"/>
      <c r="L11" s="21" t="str">
        <f>IF(F11="","",IF(F11&gt;'Ana Sayfa'!$F$17,"GEREKLİ","GEREKMEZ"))</f>
        <v/>
      </c>
      <c r="M11" s="45"/>
      <c r="N11" s="21" t="str">
        <f ca="1">IF(L11&lt;&gt;"GEREKLİ","",IF(M11="","TARİH GİRİLMEDİ",IF(TODAY()-M11&gt;15,"SÜRESİ DOLMUŞ","GEÇERLİ")))</f>
        <v/>
      </c>
      <c r="O11" s="22" t="str">
        <f t="shared" ref="O11:O35" si="2">IF(F11="","",F11-J11-K11)</f>
        <v/>
      </c>
    </row>
    <row r="12" spans="1:15" ht="15.75" x14ac:dyDescent="0.25">
      <c r="C12" s="28"/>
      <c r="D12" s="53"/>
      <c r="E12" s="29"/>
      <c r="F12" s="30"/>
      <c r="G12" s="30"/>
      <c r="H12" s="22" t="str">
        <f t="shared" si="0"/>
        <v/>
      </c>
      <c r="I12" s="22" t="str">
        <f t="shared" si="1"/>
        <v/>
      </c>
      <c r="J12" s="22" t="str">
        <f>IF(F12="","",I12*'Ana Sayfa'!$F$13)</f>
        <v/>
      </c>
      <c r="K12" s="30"/>
      <c r="L12" s="21" t="str">
        <f>IF(F12="","",IF(F12&gt;'Ana Sayfa'!$F$17,"GEREKLİ","GEREKMEZ"))</f>
        <v/>
      </c>
      <c r="M12" s="45"/>
      <c r="N12" s="21" t="str">
        <f t="shared" ref="N12:N35" ca="1" si="3">IF(L12&lt;&gt;"GEREKLİ","",IF(M12="","TARİH GİRİLMEDİ",IF(TODAY()-M12&gt;15,"SÜRESİ DOLMUŞ","GEÇERLİ")))</f>
        <v/>
      </c>
      <c r="O12" s="22" t="str">
        <f t="shared" si="2"/>
        <v/>
      </c>
    </row>
    <row r="13" spans="1:15" ht="15.75" x14ac:dyDescent="0.25">
      <c r="C13" s="28"/>
      <c r="D13" s="53"/>
      <c r="E13" s="29"/>
      <c r="F13" s="30"/>
      <c r="G13" s="30"/>
      <c r="H13" s="22" t="str">
        <f t="shared" si="0"/>
        <v/>
      </c>
      <c r="I13" s="22" t="str">
        <f t="shared" si="1"/>
        <v/>
      </c>
      <c r="J13" s="22" t="str">
        <f>IF(F13="","",I13*'Ana Sayfa'!$F$13)</f>
        <v/>
      </c>
      <c r="K13" s="30"/>
      <c r="L13" s="21" t="str">
        <f>IF(F13="","",IF(F13&gt;'Ana Sayfa'!$F$17,"GEREKLİ","GEREKMEZ"))</f>
        <v/>
      </c>
      <c r="M13" s="45"/>
      <c r="N13" s="21" t="str">
        <f t="shared" ca="1" si="3"/>
        <v/>
      </c>
      <c r="O13" s="22" t="str">
        <f t="shared" si="2"/>
        <v/>
      </c>
    </row>
    <row r="14" spans="1:15" ht="15.75" x14ac:dyDescent="0.25">
      <c r="C14" s="28"/>
      <c r="D14" s="53"/>
      <c r="E14" s="29"/>
      <c r="F14" s="30"/>
      <c r="G14" s="30"/>
      <c r="H14" s="22" t="str">
        <f t="shared" si="0"/>
        <v/>
      </c>
      <c r="I14" s="22" t="str">
        <f t="shared" si="1"/>
        <v/>
      </c>
      <c r="J14" s="22" t="str">
        <f>IF(F14="","",I14*'Ana Sayfa'!$F$13)</f>
        <v/>
      </c>
      <c r="K14" s="30"/>
      <c r="L14" s="21" t="str">
        <f>IF(F14="","",IF(F14&gt;'Ana Sayfa'!$F$17,"GEREKLİ","GEREKMEZ"))</f>
        <v/>
      </c>
      <c r="M14" s="45"/>
      <c r="N14" s="21" t="str">
        <f t="shared" ca="1" si="3"/>
        <v/>
      </c>
      <c r="O14" s="22" t="str">
        <f t="shared" si="2"/>
        <v/>
      </c>
    </row>
    <row r="15" spans="1:15" ht="15.75" x14ac:dyDescent="0.25">
      <c r="C15" s="28"/>
      <c r="D15" s="53"/>
      <c r="E15" s="29"/>
      <c r="F15" s="30"/>
      <c r="G15" s="30"/>
      <c r="H15" s="22" t="str">
        <f t="shared" si="0"/>
        <v/>
      </c>
      <c r="I15" s="22" t="str">
        <f t="shared" si="1"/>
        <v/>
      </c>
      <c r="J15" s="22" t="str">
        <f>IF(F15="","",I15*'Ana Sayfa'!$F$13)</f>
        <v/>
      </c>
      <c r="K15" s="30"/>
      <c r="L15" s="21" t="str">
        <f>IF(F15="","",IF(F15&gt;'Ana Sayfa'!$F$17,"GEREKLİ","GEREKMEZ"))</f>
        <v/>
      </c>
      <c r="M15" s="45"/>
      <c r="N15" s="21" t="str">
        <f t="shared" ca="1" si="3"/>
        <v/>
      </c>
      <c r="O15" s="22" t="str">
        <f t="shared" si="2"/>
        <v/>
      </c>
    </row>
    <row r="16" spans="1:15" ht="15.75" x14ac:dyDescent="0.25">
      <c r="C16" s="28"/>
      <c r="D16" s="53"/>
      <c r="E16" s="29"/>
      <c r="F16" s="30"/>
      <c r="G16" s="30"/>
      <c r="H16" s="22" t="str">
        <f t="shared" si="0"/>
        <v/>
      </c>
      <c r="I16" s="22" t="str">
        <f t="shared" si="1"/>
        <v/>
      </c>
      <c r="J16" s="22" t="str">
        <f>IF(F16="","",I16*'Ana Sayfa'!$F$13)</f>
        <v/>
      </c>
      <c r="K16" s="30"/>
      <c r="L16" s="21" t="str">
        <f>IF(F16="","",IF(F16&gt;'Ana Sayfa'!$F$17,"GEREKLİ","GEREKMEZ"))</f>
        <v/>
      </c>
      <c r="M16" s="45"/>
      <c r="N16" s="21" t="str">
        <f t="shared" ca="1" si="3"/>
        <v/>
      </c>
      <c r="O16" s="22" t="str">
        <f t="shared" si="2"/>
        <v/>
      </c>
    </row>
    <row r="17" spans="3:15" ht="15.75" x14ac:dyDescent="0.25">
      <c r="C17" s="28"/>
      <c r="D17" s="53"/>
      <c r="E17" s="29"/>
      <c r="F17" s="30"/>
      <c r="G17" s="30"/>
      <c r="H17" s="22" t="str">
        <f t="shared" si="0"/>
        <v/>
      </c>
      <c r="I17" s="22" t="str">
        <f t="shared" si="1"/>
        <v/>
      </c>
      <c r="J17" s="22" t="str">
        <f>IF(F17="","",I17*'Ana Sayfa'!$F$13)</f>
        <v/>
      </c>
      <c r="K17" s="30"/>
      <c r="L17" s="21" t="str">
        <f>IF(F17="","",IF(F17&gt;'Ana Sayfa'!$F$17,"GEREKLİ","GEREKMEZ"))</f>
        <v/>
      </c>
      <c r="M17" s="45"/>
      <c r="N17" s="21" t="str">
        <f t="shared" ca="1" si="3"/>
        <v/>
      </c>
      <c r="O17" s="22" t="str">
        <f t="shared" si="2"/>
        <v/>
      </c>
    </row>
    <row r="18" spans="3:15" ht="15.75" x14ac:dyDescent="0.25">
      <c r="C18" s="28"/>
      <c r="D18" s="53"/>
      <c r="E18" s="29"/>
      <c r="F18" s="30"/>
      <c r="G18" s="30"/>
      <c r="H18" s="22" t="str">
        <f t="shared" si="0"/>
        <v/>
      </c>
      <c r="I18" s="22" t="str">
        <f t="shared" si="1"/>
        <v/>
      </c>
      <c r="J18" s="22" t="str">
        <f>IF(F18="","",I18*'Ana Sayfa'!$F$13)</f>
        <v/>
      </c>
      <c r="K18" s="30"/>
      <c r="L18" s="21" t="str">
        <f>IF(F18="","",IF(F18&gt;'Ana Sayfa'!$F$17,"GEREKLİ","GEREKMEZ"))</f>
        <v/>
      </c>
      <c r="M18" s="45"/>
      <c r="N18" s="21" t="str">
        <f t="shared" ca="1" si="3"/>
        <v/>
      </c>
      <c r="O18" s="22" t="str">
        <f t="shared" si="2"/>
        <v/>
      </c>
    </row>
    <row r="19" spans="3:15" ht="15.75" x14ac:dyDescent="0.25">
      <c r="C19" s="28"/>
      <c r="D19" s="53"/>
      <c r="E19" s="29"/>
      <c r="F19" s="30"/>
      <c r="G19" s="30"/>
      <c r="H19" s="22" t="str">
        <f t="shared" si="0"/>
        <v/>
      </c>
      <c r="I19" s="22" t="str">
        <f t="shared" si="1"/>
        <v/>
      </c>
      <c r="J19" s="22" t="str">
        <f>IF(F19="","",I19*'Ana Sayfa'!$F$13)</f>
        <v/>
      </c>
      <c r="K19" s="30"/>
      <c r="L19" s="21" t="str">
        <f>IF(F19="","",IF(F19&gt;'Ana Sayfa'!$F$17,"GEREKLİ","GEREKMEZ"))</f>
        <v/>
      </c>
      <c r="M19" s="45"/>
      <c r="N19" s="21" t="str">
        <f t="shared" ca="1" si="3"/>
        <v/>
      </c>
      <c r="O19" s="22" t="str">
        <f t="shared" si="2"/>
        <v/>
      </c>
    </row>
    <row r="20" spans="3:15" ht="15.75" x14ac:dyDescent="0.25">
      <c r="C20" s="28"/>
      <c r="D20" s="53"/>
      <c r="E20" s="29"/>
      <c r="F20" s="30"/>
      <c r="G20" s="30"/>
      <c r="H20" s="22" t="str">
        <f t="shared" si="0"/>
        <v/>
      </c>
      <c r="I20" s="22" t="str">
        <f t="shared" si="1"/>
        <v/>
      </c>
      <c r="J20" s="22" t="str">
        <f>IF(F20="","",I20*'Ana Sayfa'!$F$13)</f>
        <v/>
      </c>
      <c r="K20" s="30"/>
      <c r="L20" s="21" t="str">
        <f>IF(F20="","",IF(F20&gt;'Ana Sayfa'!$F$17,"GEREKLİ","GEREKMEZ"))</f>
        <v/>
      </c>
      <c r="M20" s="45"/>
      <c r="N20" s="21" t="str">
        <f t="shared" ca="1" si="3"/>
        <v/>
      </c>
      <c r="O20" s="22" t="str">
        <f t="shared" si="2"/>
        <v/>
      </c>
    </row>
    <row r="21" spans="3:15" ht="15.75" x14ac:dyDescent="0.25">
      <c r="C21" s="28"/>
      <c r="D21" s="53"/>
      <c r="E21" s="29"/>
      <c r="F21" s="30"/>
      <c r="G21" s="30"/>
      <c r="H21" s="22" t="str">
        <f t="shared" si="0"/>
        <v/>
      </c>
      <c r="I21" s="22" t="str">
        <f t="shared" si="1"/>
        <v/>
      </c>
      <c r="J21" s="22" t="str">
        <f>IF(F21="","",I21*'Ana Sayfa'!$F$13)</f>
        <v/>
      </c>
      <c r="K21" s="30"/>
      <c r="L21" s="21" t="str">
        <f>IF(F21="","",IF(F21&gt;'Ana Sayfa'!$F$17,"GEREKLİ","GEREKMEZ"))</f>
        <v/>
      </c>
      <c r="M21" s="45"/>
      <c r="N21" s="21" t="str">
        <f t="shared" ca="1" si="3"/>
        <v/>
      </c>
      <c r="O21" s="22" t="str">
        <f t="shared" si="2"/>
        <v/>
      </c>
    </row>
    <row r="22" spans="3:15" ht="15.75" x14ac:dyDescent="0.25">
      <c r="C22" s="28"/>
      <c r="D22" s="53"/>
      <c r="E22" s="29"/>
      <c r="F22" s="30"/>
      <c r="G22" s="30"/>
      <c r="H22" s="22" t="str">
        <f t="shared" si="0"/>
        <v/>
      </c>
      <c r="I22" s="22" t="str">
        <f t="shared" si="1"/>
        <v/>
      </c>
      <c r="J22" s="22" t="str">
        <f>IF(F22="","",I22*'Ana Sayfa'!$F$13)</f>
        <v/>
      </c>
      <c r="K22" s="30"/>
      <c r="L22" s="21" t="str">
        <f>IF(F22="","",IF(F22&gt;'Ana Sayfa'!$F$17,"GEREKLİ","GEREKMEZ"))</f>
        <v/>
      </c>
      <c r="M22" s="45"/>
      <c r="N22" s="21" t="str">
        <f t="shared" ca="1" si="3"/>
        <v/>
      </c>
      <c r="O22" s="22" t="str">
        <f t="shared" si="2"/>
        <v/>
      </c>
    </row>
    <row r="23" spans="3:15" ht="15.75" x14ac:dyDescent="0.25">
      <c r="C23" s="28"/>
      <c r="D23" s="53"/>
      <c r="E23" s="29"/>
      <c r="F23" s="30"/>
      <c r="G23" s="30"/>
      <c r="H23" s="22" t="str">
        <f t="shared" si="0"/>
        <v/>
      </c>
      <c r="I23" s="22" t="str">
        <f t="shared" si="1"/>
        <v/>
      </c>
      <c r="J23" s="22" t="str">
        <f>IF(F23="","",I23*'Ana Sayfa'!$F$13)</f>
        <v/>
      </c>
      <c r="K23" s="30"/>
      <c r="L23" s="21" t="str">
        <f>IF(F23="","",IF(F23&gt;'Ana Sayfa'!$F$17,"GEREKLİ","GEREKMEZ"))</f>
        <v/>
      </c>
      <c r="M23" s="45"/>
      <c r="N23" s="21" t="str">
        <f t="shared" ca="1" si="3"/>
        <v/>
      </c>
      <c r="O23" s="22" t="str">
        <f t="shared" si="2"/>
        <v/>
      </c>
    </row>
    <row r="24" spans="3:15" ht="15.75" x14ac:dyDescent="0.25">
      <c r="C24" s="28"/>
      <c r="D24" s="53"/>
      <c r="E24" s="29"/>
      <c r="F24" s="30"/>
      <c r="G24" s="30"/>
      <c r="H24" s="22" t="str">
        <f t="shared" si="0"/>
        <v/>
      </c>
      <c r="I24" s="22" t="str">
        <f t="shared" si="1"/>
        <v/>
      </c>
      <c r="J24" s="22" t="str">
        <f>IF(F24="","",I24*'Ana Sayfa'!$F$13)</f>
        <v/>
      </c>
      <c r="K24" s="30"/>
      <c r="L24" s="21" t="str">
        <f>IF(F24="","",IF(F24&gt;'Ana Sayfa'!$F$17,"GEREKLİ","GEREKMEZ"))</f>
        <v/>
      </c>
      <c r="M24" s="45"/>
      <c r="N24" s="21" t="str">
        <f t="shared" ca="1" si="3"/>
        <v/>
      </c>
      <c r="O24" s="22" t="str">
        <f t="shared" si="2"/>
        <v/>
      </c>
    </row>
    <row r="25" spans="3:15" ht="15.75" x14ac:dyDescent="0.25">
      <c r="C25" s="28"/>
      <c r="D25" s="53"/>
      <c r="E25" s="29"/>
      <c r="F25" s="30"/>
      <c r="G25" s="30"/>
      <c r="H25" s="22" t="str">
        <f t="shared" si="0"/>
        <v/>
      </c>
      <c r="I25" s="22" t="str">
        <f t="shared" si="1"/>
        <v/>
      </c>
      <c r="J25" s="22" t="str">
        <f>IF(F25="","",I25*'Ana Sayfa'!$F$13)</f>
        <v/>
      </c>
      <c r="K25" s="30"/>
      <c r="L25" s="21" t="str">
        <f>IF(F25="","",IF(F25&gt;'Ana Sayfa'!$F$17,"GEREKLİ","GEREKMEZ"))</f>
        <v/>
      </c>
      <c r="M25" s="45"/>
      <c r="N25" s="21" t="str">
        <f t="shared" ca="1" si="3"/>
        <v/>
      </c>
      <c r="O25" s="22" t="str">
        <f t="shared" si="2"/>
        <v/>
      </c>
    </row>
    <row r="26" spans="3:15" ht="15.75" x14ac:dyDescent="0.25">
      <c r="C26" s="28"/>
      <c r="D26" s="53"/>
      <c r="E26" s="29"/>
      <c r="F26" s="30"/>
      <c r="G26" s="30"/>
      <c r="H26" s="22" t="str">
        <f t="shared" si="0"/>
        <v/>
      </c>
      <c r="I26" s="22" t="str">
        <f t="shared" si="1"/>
        <v/>
      </c>
      <c r="J26" s="22" t="str">
        <f>IF(F26="","",I26*'Ana Sayfa'!$F$13)</f>
        <v/>
      </c>
      <c r="K26" s="30"/>
      <c r="L26" s="21" t="str">
        <f>IF(F26="","",IF(F26&gt;'Ana Sayfa'!$F$17,"GEREKLİ","GEREKMEZ"))</f>
        <v/>
      </c>
      <c r="M26" s="45"/>
      <c r="N26" s="21" t="str">
        <f t="shared" ca="1" si="3"/>
        <v/>
      </c>
      <c r="O26" s="22" t="str">
        <f t="shared" si="2"/>
        <v/>
      </c>
    </row>
    <row r="27" spans="3:15" ht="15.75" x14ac:dyDescent="0.25">
      <c r="C27" s="28"/>
      <c r="D27" s="53"/>
      <c r="E27" s="29"/>
      <c r="F27" s="30"/>
      <c r="G27" s="30"/>
      <c r="H27" s="22" t="str">
        <f t="shared" si="0"/>
        <v/>
      </c>
      <c r="I27" s="22" t="str">
        <f t="shared" si="1"/>
        <v/>
      </c>
      <c r="J27" s="22" t="str">
        <f>IF(F27="","",I27*'Ana Sayfa'!$F$13)</f>
        <v/>
      </c>
      <c r="K27" s="30"/>
      <c r="L27" s="21" t="str">
        <f>IF(F27="","",IF(F27&gt;'Ana Sayfa'!$F$17,"GEREKLİ","GEREKMEZ"))</f>
        <v/>
      </c>
      <c r="M27" s="45"/>
      <c r="N27" s="21" t="str">
        <f t="shared" ca="1" si="3"/>
        <v/>
      </c>
      <c r="O27" s="22" t="str">
        <f t="shared" si="2"/>
        <v/>
      </c>
    </row>
    <row r="28" spans="3:15" ht="15.75" x14ac:dyDescent="0.25">
      <c r="C28" s="28"/>
      <c r="D28" s="53"/>
      <c r="E28" s="29"/>
      <c r="F28" s="30"/>
      <c r="G28" s="30"/>
      <c r="H28" s="22" t="str">
        <f t="shared" si="0"/>
        <v/>
      </c>
      <c r="I28" s="22" t="str">
        <f t="shared" si="1"/>
        <v/>
      </c>
      <c r="J28" s="22" t="str">
        <f>IF(F28="","",I28*'Ana Sayfa'!$F$13)</f>
        <v/>
      </c>
      <c r="K28" s="30"/>
      <c r="L28" s="21" t="str">
        <f>IF(F28="","",IF(F28&gt;'Ana Sayfa'!$F$17,"GEREKLİ","GEREKMEZ"))</f>
        <v/>
      </c>
      <c r="M28" s="45"/>
      <c r="N28" s="21" t="str">
        <f t="shared" ca="1" si="3"/>
        <v/>
      </c>
      <c r="O28" s="22" t="str">
        <f t="shared" si="2"/>
        <v/>
      </c>
    </row>
    <row r="29" spans="3:15" ht="15.75" x14ac:dyDescent="0.25">
      <c r="C29" s="28"/>
      <c r="D29" s="53"/>
      <c r="E29" s="29"/>
      <c r="F29" s="30"/>
      <c r="G29" s="30"/>
      <c r="H29" s="22" t="str">
        <f t="shared" si="0"/>
        <v/>
      </c>
      <c r="I29" s="22" t="str">
        <f t="shared" si="1"/>
        <v/>
      </c>
      <c r="J29" s="22" t="str">
        <f>IF(F29="","",I29*'Ana Sayfa'!$F$13)</f>
        <v/>
      </c>
      <c r="K29" s="30"/>
      <c r="L29" s="21" t="str">
        <f>IF(F29="","",IF(F29&gt;'Ana Sayfa'!$F$17,"GEREKLİ","GEREKMEZ"))</f>
        <v/>
      </c>
      <c r="M29" s="45"/>
      <c r="N29" s="21" t="str">
        <f t="shared" ca="1" si="3"/>
        <v/>
      </c>
      <c r="O29" s="22" t="str">
        <f t="shared" si="2"/>
        <v/>
      </c>
    </row>
    <row r="30" spans="3:15" ht="15.75" x14ac:dyDescent="0.25">
      <c r="C30" s="28"/>
      <c r="D30" s="53"/>
      <c r="E30" s="29"/>
      <c r="F30" s="30"/>
      <c r="G30" s="30"/>
      <c r="H30" s="22" t="str">
        <f t="shared" si="0"/>
        <v/>
      </c>
      <c r="I30" s="22" t="str">
        <f t="shared" si="1"/>
        <v/>
      </c>
      <c r="J30" s="22" t="str">
        <f>IF(F30="","",I30*'Ana Sayfa'!$F$13)</f>
        <v/>
      </c>
      <c r="K30" s="30"/>
      <c r="L30" s="21" t="str">
        <f>IF(F30="","",IF(F30&gt;'Ana Sayfa'!$F$17,"GEREKLİ","GEREKMEZ"))</f>
        <v/>
      </c>
      <c r="M30" s="45"/>
      <c r="N30" s="21" t="str">
        <f t="shared" ca="1" si="3"/>
        <v/>
      </c>
      <c r="O30" s="22" t="str">
        <f t="shared" si="2"/>
        <v/>
      </c>
    </row>
    <row r="31" spans="3:15" ht="15.75" x14ac:dyDescent="0.25">
      <c r="C31" s="28"/>
      <c r="D31" s="53"/>
      <c r="E31" s="29"/>
      <c r="F31" s="30"/>
      <c r="G31" s="30"/>
      <c r="H31" s="22" t="str">
        <f t="shared" si="0"/>
        <v/>
      </c>
      <c r="I31" s="22" t="str">
        <f t="shared" si="1"/>
        <v/>
      </c>
      <c r="J31" s="22" t="str">
        <f>IF(F31="","",I31*'Ana Sayfa'!$F$13)</f>
        <v/>
      </c>
      <c r="K31" s="30"/>
      <c r="L31" s="21" t="str">
        <f>IF(F31="","",IF(F31&gt;'Ana Sayfa'!$F$17,"GEREKLİ","GEREKMEZ"))</f>
        <v/>
      </c>
      <c r="M31" s="45"/>
      <c r="N31" s="21" t="str">
        <f t="shared" ca="1" si="3"/>
        <v/>
      </c>
      <c r="O31" s="22" t="str">
        <f t="shared" si="2"/>
        <v/>
      </c>
    </row>
    <row r="32" spans="3:15" ht="15.75" x14ac:dyDescent="0.25">
      <c r="C32" s="28"/>
      <c r="D32" s="53"/>
      <c r="E32" s="29"/>
      <c r="F32" s="30"/>
      <c r="G32" s="30"/>
      <c r="H32" s="22" t="str">
        <f t="shared" si="0"/>
        <v/>
      </c>
      <c r="I32" s="22" t="str">
        <f t="shared" si="1"/>
        <v/>
      </c>
      <c r="J32" s="22" t="str">
        <f>IF(F32="","",I32*'Ana Sayfa'!$F$13)</f>
        <v/>
      </c>
      <c r="K32" s="30"/>
      <c r="L32" s="21" t="str">
        <f>IF(F32="","",IF(F32&gt;'Ana Sayfa'!$F$17,"GEREKLİ","GEREKMEZ"))</f>
        <v/>
      </c>
      <c r="M32" s="45"/>
      <c r="N32" s="21" t="str">
        <f t="shared" ca="1" si="3"/>
        <v/>
      </c>
      <c r="O32" s="22" t="str">
        <f t="shared" si="2"/>
        <v/>
      </c>
    </row>
    <row r="33" spans="3:15" ht="15.75" x14ac:dyDescent="0.25">
      <c r="C33" s="28"/>
      <c r="D33" s="53"/>
      <c r="E33" s="29"/>
      <c r="F33" s="30"/>
      <c r="G33" s="30"/>
      <c r="H33" s="22" t="str">
        <f t="shared" si="0"/>
        <v/>
      </c>
      <c r="I33" s="22" t="str">
        <f t="shared" si="1"/>
        <v/>
      </c>
      <c r="J33" s="22" t="str">
        <f>IF(F33="","",I33*'Ana Sayfa'!$F$13)</f>
        <v/>
      </c>
      <c r="K33" s="30"/>
      <c r="L33" s="21" t="str">
        <f>IF(F33="","",IF(F33&gt;'Ana Sayfa'!$F$17,"GEREKLİ","GEREKMEZ"))</f>
        <v/>
      </c>
      <c r="M33" s="45"/>
      <c r="N33" s="21" t="str">
        <f t="shared" ca="1" si="3"/>
        <v/>
      </c>
      <c r="O33" s="22" t="str">
        <f t="shared" si="2"/>
        <v/>
      </c>
    </row>
    <row r="34" spans="3:15" ht="15.75" x14ac:dyDescent="0.25">
      <c r="C34" s="28"/>
      <c r="D34" s="53"/>
      <c r="E34" s="29"/>
      <c r="F34" s="30"/>
      <c r="G34" s="30"/>
      <c r="H34" s="22" t="str">
        <f t="shared" si="0"/>
        <v/>
      </c>
      <c r="I34" s="22" t="str">
        <f t="shared" si="1"/>
        <v/>
      </c>
      <c r="J34" s="22" t="str">
        <f>IF(F34="","",I34*'Ana Sayfa'!$F$13)</f>
        <v/>
      </c>
      <c r="K34" s="30"/>
      <c r="L34" s="21" t="str">
        <f>IF(F34="","",IF(F34&gt;'Ana Sayfa'!$F$17,"GEREKLİ","GEREKMEZ"))</f>
        <v/>
      </c>
      <c r="M34" s="45"/>
      <c r="N34" s="21" t="str">
        <f t="shared" ca="1" si="3"/>
        <v/>
      </c>
      <c r="O34" s="22" t="str">
        <f t="shared" si="2"/>
        <v/>
      </c>
    </row>
    <row r="35" spans="3:15" ht="15.75" x14ac:dyDescent="0.25">
      <c r="C35" s="28"/>
      <c r="D35" s="53"/>
      <c r="E35" s="29"/>
      <c r="F35" s="30"/>
      <c r="G35" s="30"/>
      <c r="H35" s="22" t="str">
        <f t="shared" si="0"/>
        <v/>
      </c>
      <c r="I35" s="22" t="str">
        <f t="shared" si="1"/>
        <v/>
      </c>
      <c r="J35" s="22" t="str">
        <f>IF(F35="","",I35*'Ana Sayfa'!$F$13)</f>
        <v/>
      </c>
      <c r="K35" s="30"/>
      <c r="L35" s="21" t="str">
        <f>IF(F35="","",IF(F35&gt;'Ana Sayfa'!$F$17,"GEREKLİ","GEREKMEZ"))</f>
        <v/>
      </c>
      <c r="M35" s="45"/>
      <c r="N35" s="21" t="str">
        <f t="shared" ca="1" si="3"/>
        <v/>
      </c>
      <c r="O35" s="22" t="str">
        <f t="shared" si="2"/>
        <v/>
      </c>
    </row>
    <row r="36" spans="3:15" ht="25.5" customHeight="1" x14ac:dyDescent="0.25">
      <c r="C36" s="42"/>
      <c r="D36" s="43" t="s">
        <v>62</v>
      </c>
      <c r="E36" s="42"/>
      <c r="F36" s="44">
        <f t="shared" ref="F36:K36" si="4">SUM(F11:F35)</f>
        <v>0</v>
      </c>
      <c r="G36" s="44">
        <f t="shared" si="4"/>
        <v>0</v>
      </c>
      <c r="H36" s="44">
        <f t="shared" si="4"/>
        <v>0</v>
      </c>
      <c r="I36" s="44">
        <f t="shared" si="4"/>
        <v>0</v>
      </c>
      <c r="J36" s="44">
        <f t="shared" si="4"/>
        <v>0</v>
      </c>
      <c r="K36" s="44">
        <f t="shared" si="4"/>
        <v>0</v>
      </c>
      <c r="L36" s="42"/>
      <c r="M36" s="42"/>
      <c r="N36" s="42"/>
      <c r="O36" s="44">
        <f>SUM(O11:O35)</f>
        <v>0</v>
      </c>
    </row>
    <row r="38" spans="3:15" s="18" customFormat="1" ht="21" customHeight="1" x14ac:dyDescent="0.25">
      <c r="C38" s="90" t="s">
        <v>231</v>
      </c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2"/>
    </row>
    <row r="39" spans="3:15" s="18" customFormat="1" ht="21" customHeight="1" x14ac:dyDescent="0.25">
      <c r="C39" s="96" t="s">
        <v>233</v>
      </c>
      <c r="D39" s="97"/>
      <c r="E39" s="98" t="s">
        <v>65</v>
      </c>
      <c r="F39" s="99"/>
      <c r="G39" s="99"/>
      <c r="H39" s="99"/>
      <c r="I39" s="99"/>
      <c r="J39" s="99"/>
      <c r="K39" s="99"/>
      <c r="L39" s="99"/>
      <c r="M39" s="99"/>
      <c r="N39" s="99"/>
      <c r="O39" s="100"/>
    </row>
    <row r="40" spans="3:15" s="18" customFormat="1" ht="21" customHeight="1" x14ac:dyDescent="0.25">
      <c r="C40" s="94" t="s">
        <v>234</v>
      </c>
      <c r="D40" s="95"/>
      <c r="E40" s="101" t="s">
        <v>67</v>
      </c>
      <c r="F40" s="102"/>
      <c r="G40" s="102"/>
      <c r="H40" s="102"/>
      <c r="I40" s="102"/>
      <c r="J40" s="102"/>
      <c r="K40" s="102"/>
      <c r="L40" s="102"/>
      <c r="M40" s="102"/>
      <c r="N40" s="102"/>
      <c r="O40" s="103"/>
    </row>
    <row r="41" spans="3:15" s="18" customFormat="1" ht="21" customHeight="1" x14ac:dyDescent="0.25">
      <c r="C41" s="94" t="s">
        <v>235</v>
      </c>
      <c r="D41" s="95"/>
      <c r="E41" s="101" t="s">
        <v>236</v>
      </c>
      <c r="F41" s="102"/>
      <c r="G41" s="102"/>
      <c r="H41" s="102"/>
      <c r="I41" s="102"/>
      <c r="J41" s="102"/>
      <c r="K41" s="102"/>
      <c r="L41" s="102"/>
      <c r="M41" s="102"/>
      <c r="N41" s="102"/>
      <c r="O41" s="103"/>
    </row>
    <row r="42" spans="3:15" s="18" customFormat="1" ht="21" customHeight="1" x14ac:dyDescent="0.25">
      <c r="C42" s="93" t="s">
        <v>241</v>
      </c>
      <c r="D42" s="93"/>
      <c r="E42" s="93"/>
      <c r="F42" s="93"/>
      <c r="G42" s="93"/>
      <c r="H42" s="93" t="s">
        <v>242</v>
      </c>
      <c r="I42" s="93"/>
      <c r="J42" s="93"/>
      <c r="K42" s="93"/>
      <c r="L42" s="93"/>
      <c r="M42" s="93" t="s">
        <v>246</v>
      </c>
      <c r="N42" s="93"/>
      <c r="O42" s="93"/>
    </row>
    <row r="43" spans="3:15" s="18" customFormat="1" ht="21" customHeight="1" x14ac:dyDescent="0.25">
      <c r="C43" s="85" t="s">
        <v>72</v>
      </c>
      <c r="D43" s="85"/>
      <c r="E43" s="85"/>
      <c r="F43" s="85"/>
      <c r="G43" s="85"/>
      <c r="H43" s="85" t="s">
        <v>71</v>
      </c>
      <c r="I43" s="85"/>
      <c r="J43" s="85"/>
      <c r="K43" s="85"/>
      <c r="L43" s="85"/>
      <c r="M43" s="46"/>
      <c r="N43" s="47"/>
      <c r="O43" s="48">
        <f>F36</f>
        <v>0</v>
      </c>
    </row>
    <row r="44" spans="3:15" s="18" customFormat="1" ht="21" customHeight="1" x14ac:dyDescent="0.25">
      <c r="C44" s="85" t="s">
        <v>238</v>
      </c>
      <c r="D44" s="85"/>
      <c r="E44" s="85"/>
      <c r="F44" s="85"/>
      <c r="G44" s="85"/>
      <c r="H44" s="85" t="s">
        <v>240</v>
      </c>
      <c r="I44" s="85"/>
      <c r="J44" s="85"/>
      <c r="K44" s="85"/>
      <c r="L44" s="85"/>
      <c r="M44" s="46"/>
      <c r="N44" s="47"/>
      <c r="O44" s="48">
        <f>J36</f>
        <v>0</v>
      </c>
    </row>
    <row r="45" spans="3:15" s="18" customFormat="1" ht="21" customHeight="1" x14ac:dyDescent="0.25">
      <c r="C45" s="85" t="s">
        <v>256</v>
      </c>
      <c r="D45" s="85"/>
      <c r="E45" s="85"/>
      <c r="F45" s="85"/>
      <c r="G45" s="85"/>
      <c r="H45" s="85" t="s">
        <v>239</v>
      </c>
      <c r="I45" s="85"/>
      <c r="J45" s="85"/>
      <c r="K45" s="85"/>
      <c r="L45" s="85"/>
      <c r="M45" s="46"/>
      <c r="N45" s="47"/>
      <c r="O45" s="48">
        <f>K36</f>
        <v>0</v>
      </c>
    </row>
    <row r="46" spans="3:15" ht="22.5" customHeight="1" x14ac:dyDescent="0.25">
      <c r="C46" s="87" t="s">
        <v>243</v>
      </c>
      <c r="D46" s="88"/>
      <c r="E46" s="88"/>
      <c r="F46" s="88"/>
      <c r="G46" s="88"/>
      <c r="H46" s="88"/>
      <c r="I46" s="88"/>
      <c r="J46" s="88"/>
      <c r="K46" s="88"/>
      <c r="L46" s="89"/>
      <c r="M46" s="46"/>
      <c r="N46" s="47"/>
      <c r="O46" s="48">
        <f>O36</f>
        <v>0</v>
      </c>
    </row>
    <row r="47" spans="3:15" ht="19.5" customHeight="1" x14ac:dyDescent="0.25">
      <c r="C47" s="86" t="s">
        <v>75</v>
      </c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3:15" ht="19.5" customHeight="1" x14ac:dyDescent="0.25">
      <c r="C48" s="84" t="s">
        <v>255</v>
      </c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</row>
    <row r="49" spans="3:15" ht="19.5" customHeight="1" x14ac:dyDescent="0.25">
      <c r="C49" s="84" t="s">
        <v>254</v>
      </c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</row>
    <row r="50" spans="3:15" ht="19.5" customHeight="1" x14ac:dyDescent="0.25">
      <c r="C50" s="84" t="str">
        <f>"•  "&amp;TEXT('Ana Sayfa'!F15,"#.###,00")&amp;" TL üzeri ödemelerde 5/10 oranında KDV tevkifatı yapılır (haberleşme hizmet alımı sayılır)."</f>
        <v>•  12.000,00 TL üzeri ödemelerde 5/10 oranında KDV tevkifatı yapılır (haberleşme hizmet alımı sayılır).</v>
      </c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</row>
    <row r="51" spans="3:15" ht="19.5" customHeight="1" x14ac:dyDescent="0.25">
      <c r="C51" s="84" t="s">
        <v>76</v>
      </c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</row>
    <row r="52" spans="3:15" ht="15.75" x14ac:dyDescent="0.2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3" t="s">
        <v>237</v>
      </c>
    </row>
  </sheetData>
  <mergeCells count="28">
    <mergeCell ref="C2:C9"/>
    <mergeCell ref="D2:O2"/>
    <mergeCell ref="D3:O3"/>
    <mergeCell ref="D5:E5"/>
    <mergeCell ref="F5:O5"/>
    <mergeCell ref="I4:O4"/>
    <mergeCell ref="H43:L43"/>
    <mergeCell ref="H44:L44"/>
    <mergeCell ref="C43:G43"/>
    <mergeCell ref="C44:G44"/>
    <mergeCell ref="C38:O38"/>
    <mergeCell ref="H42:L42"/>
    <mergeCell ref="C42:G42"/>
    <mergeCell ref="M42:O42"/>
    <mergeCell ref="C41:D41"/>
    <mergeCell ref="C40:D40"/>
    <mergeCell ref="C39:D39"/>
    <mergeCell ref="E39:O39"/>
    <mergeCell ref="E41:O41"/>
    <mergeCell ref="E40:O40"/>
    <mergeCell ref="C49:O49"/>
    <mergeCell ref="C50:O50"/>
    <mergeCell ref="C51:O51"/>
    <mergeCell ref="H45:L45"/>
    <mergeCell ref="C47:O47"/>
    <mergeCell ref="C48:O48"/>
    <mergeCell ref="C45:G45"/>
    <mergeCell ref="C46:L46"/>
  </mergeCells>
  <conditionalFormatting sqref="L11:L35 N11:N35">
    <cfRule type="cellIs" dxfId="104" priority="2" operator="equal">
      <formula>"GEREKLİ"</formula>
    </cfRule>
    <cfRule type="cellIs" dxfId="103" priority="3" operator="equal">
      <formula>"GEREKMEZ"</formula>
    </cfRule>
    <cfRule type="cellIs" dxfId="102" priority="4" operator="equal">
      <formula>"GEÇERLİ"</formula>
    </cfRule>
    <cfRule type="cellIs" dxfId="101" priority="5" operator="equal">
      <formula>"SÜRESİ DOLMUŞ"</formula>
    </cfRule>
    <cfRule type="cellIs" dxfId="100" priority="6" operator="equal">
      <formula>"TARİH GİRİLMEDİ"</formula>
    </cfRule>
    <cfRule type="cellIs" dxfId="99" priority="7" operator="equal">
      <formula>"GECİKME VAR – GEREKÇE KONTROLÜ"</formula>
    </cfRule>
  </conditionalFormatting>
  <dataValidations count="1">
    <dataValidation type="list" allowBlank="1" sqref="G4">
      <formula1>"Ocak,Şubat,Mart,Nisan,Mayıs,Haziran,Temmuz,Ağustos,Eylül,Ekim,Kasım,Aralık"</formula1>
      <formula2>0</formula2>
    </dataValidation>
  </dataValidations>
  <hyperlinks>
    <hyperlink ref="A2" location="'Ana Sayfa'!A1" display="🏠  Ana Sayfa"/>
    <hyperlink ref="A3" location="'Telefon'!A1" display="📞  Telefon"/>
    <hyperlink ref="A4" location="'İnternet'!A1" display="🌐  İnternet"/>
    <hyperlink ref="A5" location="'Su'!A1" display="💧  Su"/>
    <hyperlink ref="A6" location="'Elektrik'!A1" display="⚡  Elektrik"/>
    <hyperlink ref="A7" location="'Doğalgaz'!A1" display="🔥  Doğalgaz"/>
    <hyperlink ref="A8" location="'Yıllık Tüketim'!A1" display="📈  Yıllık Tüketim"/>
    <hyperlink ref="A9" location="'Genel Bilgi'!A1" display="📋  Genel Bilgi"/>
  </hyperlinks>
  <printOptions horizontalCentered="1"/>
  <pageMargins left="0.26" right="0.18" top="0.46" bottom="0.5" header="0.42" footer="0.511811023622047"/>
  <pageSetup scale="55" orientation="landscape" blackAndWhite="1" horizontalDpi="4294967294" verticalDpi="4294967294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pageSetUpPr fitToPage="1"/>
  </sheetPr>
  <dimension ref="A1:O51"/>
  <sheetViews>
    <sheetView showGridLines="0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A5" sqref="A5"/>
    </sheetView>
  </sheetViews>
  <sheetFormatPr defaultColWidth="8.7109375" defaultRowHeight="15" x14ac:dyDescent="0.25"/>
  <cols>
    <col min="1" max="1" width="20" customWidth="1"/>
    <col min="2" max="2" width="3" customWidth="1"/>
    <col min="3" max="3" width="18.5703125" customWidth="1"/>
    <col min="4" max="4" width="20" customWidth="1"/>
    <col min="5" max="15" width="17" customWidth="1"/>
  </cols>
  <sheetData>
    <row r="1" spans="1:15" ht="6" customHeight="1" x14ac:dyDescent="0.2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7" customHeight="1" x14ac:dyDescent="0.25">
      <c r="A2" s="2" t="s">
        <v>0</v>
      </c>
      <c r="C2" s="51"/>
      <c r="D2" s="104" t="s">
        <v>77</v>
      </c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spans="1:15" ht="27" customHeight="1" x14ac:dyDescent="0.25">
      <c r="A3" s="2" t="s">
        <v>2</v>
      </c>
      <c r="C3" s="51"/>
      <c r="D3" s="105" t="s">
        <v>3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15" ht="27" customHeight="1" x14ac:dyDescent="0.25">
      <c r="A4" s="1" t="s">
        <v>4</v>
      </c>
      <c r="C4" s="51"/>
      <c r="D4" s="57" t="s">
        <v>45</v>
      </c>
      <c r="E4" s="58"/>
      <c r="F4" s="57" t="s">
        <v>46</v>
      </c>
      <c r="G4" s="58"/>
      <c r="H4" s="57" t="s">
        <v>47</v>
      </c>
      <c r="I4" s="121"/>
      <c r="J4" s="121"/>
      <c r="K4" s="121"/>
      <c r="L4" s="121"/>
      <c r="M4" s="121"/>
      <c r="N4" s="121"/>
      <c r="O4" s="121"/>
    </row>
    <row r="5" spans="1:15" ht="27" customHeight="1" x14ac:dyDescent="0.25">
      <c r="A5" s="2" t="s">
        <v>6</v>
      </c>
      <c r="C5" s="51"/>
      <c r="D5" s="119" t="s">
        <v>48</v>
      </c>
      <c r="E5" s="119"/>
      <c r="F5" s="120" t="s">
        <v>78</v>
      </c>
      <c r="G5" s="120"/>
      <c r="H5" s="120"/>
      <c r="I5" s="120"/>
      <c r="J5" s="120"/>
      <c r="K5" s="120"/>
      <c r="L5" s="120"/>
      <c r="M5" s="120"/>
      <c r="N5" s="120"/>
      <c r="O5" s="120"/>
    </row>
    <row r="6" spans="1:15" ht="27" customHeight="1" x14ac:dyDescent="0.25">
      <c r="A6" s="2" t="s">
        <v>8</v>
      </c>
      <c r="C6" s="51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</row>
    <row r="7" spans="1:15" ht="27" customHeight="1" x14ac:dyDescent="0.25">
      <c r="A7" s="2" t="s">
        <v>10</v>
      </c>
      <c r="C7" s="51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5" ht="27" customHeight="1" x14ac:dyDescent="0.25">
      <c r="A8" s="2" t="s">
        <v>12</v>
      </c>
      <c r="C8" s="5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ht="27" customHeight="1" x14ac:dyDescent="0.25">
      <c r="A9" s="2" t="s">
        <v>14</v>
      </c>
      <c r="C9" s="54" t="s">
        <v>223</v>
      </c>
      <c r="D9" s="54" t="s">
        <v>51</v>
      </c>
      <c r="E9" s="54" t="s">
        <v>52</v>
      </c>
      <c r="F9" s="54" t="s">
        <v>228</v>
      </c>
      <c r="G9" s="54" t="s">
        <v>53</v>
      </c>
      <c r="H9" s="54" t="s">
        <v>54</v>
      </c>
      <c r="I9" s="54" t="s">
        <v>55</v>
      </c>
      <c r="J9" s="54" t="s">
        <v>56</v>
      </c>
      <c r="K9" s="54" t="s">
        <v>57</v>
      </c>
      <c r="L9" s="54" t="s">
        <v>58</v>
      </c>
      <c r="M9" s="54" t="s">
        <v>226</v>
      </c>
      <c r="N9" s="54" t="s">
        <v>60</v>
      </c>
      <c r="O9" s="54" t="s">
        <v>61</v>
      </c>
    </row>
    <row r="10" spans="1:15" x14ac:dyDescent="0.25">
      <c r="C10" s="55"/>
      <c r="D10" s="56"/>
      <c r="E10" s="38"/>
      <c r="F10" s="39"/>
      <c r="G10" s="39"/>
      <c r="H10" s="40" t="str">
        <f t="shared" ref="H10:H34" si="0">IF(F10="","",F10-G10)</f>
        <v/>
      </c>
      <c r="I10" s="40" t="str">
        <f t="shared" ref="I10:I34" si="1">IF(F10="","",H10)</f>
        <v/>
      </c>
      <c r="J10" s="40" t="str">
        <f>IF(F10="","",I10*'Ana Sayfa'!$F$13)</f>
        <v/>
      </c>
      <c r="K10" s="40"/>
      <c r="L10" s="41" t="str">
        <f>IF(F10="","",IF(F10&gt;'Ana Sayfa'!$F$17,"GEREKLİ","GEREKMEZ"))</f>
        <v/>
      </c>
      <c r="M10" s="38"/>
      <c r="N10" s="41" t="str">
        <f t="shared" ref="N10:N34" ca="1" si="2">IF(L10&lt;&gt;"GEREKLİ","",IF(M10="","TARİH GİRİLMEDİ",IF(TODAY()-M10&gt;15,"SÜRESİ DOLMUŞ","GEÇERLİ")))</f>
        <v/>
      </c>
      <c r="O10" s="40" t="str">
        <f t="shared" ref="O10:O34" si="3">IF(F10="","",F10-J10-K10)</f>
        <v/>
      </c>
    </row>
    <row r="11" spans="1:15" x14ac:dyDescent="0.25">
      <c r="C11" s="55"/>
      <c r="D11" s="56"/>
      <c r="E11" s="38"/>
      <c r="F11" s="39"/>
      <c r="G11" s="39"/>
      <c r="H11" s="40" t="str">
        <f t="shared" si="0"/>
        <v/>
      </c>
      <c r="I11" s="40" t="str">
        <f t="shared" si="1"/>
        <v/>
      </c>
      <c r="J11" s="40" t="str">
        <f>IF(F11="","",I11*'Ana Sayfa'!$F$13)</f>
        <v/>
      </c>
      <c r="K11" s="40"/>
      <c r="L11" s="41" t="str">
        <f>IF(F11="","",IF(F11&gt;'Ana Sayfa'!$F$17,"GEREKLİ","GEREKMEZ"))</f>
        <v/>
      </c>
      <c r="M11" s="38"/>
      <c r="N11" s="41" t="str">
        <f t="shared" ca="1" si="2"/>
        <v/>
      </c>
      <c r="O11" s="40" t="str">
        <f t="shared" si="3"/>
        <v/>
      </c>
    </row>
    <row r="12" spans="1:15" x14ac:dyDescent="0.25">
      <c r="C12" s="55"/>
      <c r="D12" s="56"/>
      <c r="E12" s="38"/>
      <c r="F12" s="39"/>
      <c r="G12" s="39"/>
      <c r="H12" s="40" t="str">
        <f t="shared" si="0"/>
        <v/>
      </c>
      <c r="I12" s="40" t="str">
        <f t="shared" si="1"/>
        <v/>
      </c>
      <c r="J12" s="40" t="str">
        <f>IF(F12="","",I12*'Ana Sayfa'!$F$13)</f>
        <v/>
      </c>
      <c r="K12" s="40"/>
      <c r="L12" s="41" t="str">
        <f>IF(F12="","",IF(F12&gt;'Ana Sayfa'!$F$17,"GEREKLİ","GEREKMEZ"))</f>
        <v/>
      </c>
      <c r="M12" s="38"/>
      <c r="N12" s="41" t="str">
        <f t="shared" ca="1" si="2"/>
        <v/>
      </c>
      <c r="O12" s="40" t="str">
        <f t="shared" si="3"/>
        <v/>
      </c>
    </row>
    <row r="13" spans="1:15" x14ac:dyDescent="0.25">
      <c r="C13" s="55"/>
      <c r="D13" s="56"/>
      <c r="E13" s="38"/>
      <c r="F13" s="39"/>
      <c r="G13" s="39"/>
      <c r="H13" s="40" t="str">
        <f t="shared" si="0"/>
        <v/>
      </c>
      <c r="I13" s="40" t="str">
        <f t="shared" si="1"/>
        <v/>
      </c>
      <c r="J13" s="40" t="str">
        <f>IF(F13="","",I13*'Ana Sayfa'!$F$13)</f>
        <v/>
      </c>
      <c r="K13" s="40"/>
      <c r="L13" s="41" t="str">
        <f>IF(F13="","",IF(F13&gt;'Ana Sayfa'!$F$17,"GEREKLİ","GEREKMEZ"))</f>
        <v/>
      </c>
      <c r="M13" s="38"/>
      <c r="N13" s="41" t="str">
        <f t="shared" ca="1" si="2"/>
        <v/>
      </c>
      <c r="O13" s="40" t="str">
        <f t="shared" si="3"/>
        <v/>
      </c>
    </row>
    <row r="14" spans="1:15" x14ac:dyDescent="0.25">
      <c r="C14" s="55"/>
      <c r="D14" s="56"/>
      <c r="E14" s="38"/>
      <c r="F14" s="39"/>
      <c r="G14" s="39"/>
      <c r="H14" s="40" t="str">
        <f t="shared" si="0"/>
        <v/>
      </c>
      <c r="I14" s="40" t="str">
        <f t="shared" si="1"/>
        <v/>
      </c>
      <c r="J14" s="40" t="str">
        <f>IF(F14="","",I14*'Ana Sayfa'!$F$13)</f>
        <v/>
      </c>
      <c r="K14" s="40"/>
      <c r="L14" s="41" t="str">
        <f>IF(F14="","",IF(F14&gt;'Ana Sayfa'!$F$17,"GEREKLİ","GEREKMEZ"))</f>
        <v/>
      </c>
      <c r="M14" s="38"/>
      <c r="N14" s="41" t="str">
        <f t="shared" ca="1" si="2"/>
        <v/>
      </c>
      <c r="O14" s="40" t="str">
        <f t="shared" si="3"/>
        <v/>
      </c>
    </row>
    <row r="15" spans="1:15" x14ac:dyDescent="0.25">
      <c r="C15" s="55"/>
      <c r="D15" s="56"/>
      <c r="E15" s="38"/>
      <c r="F15" s="39"/>
      <c r="G15" s="39"/>
      <c r="H15" s="40" t="str">
        <f t="shared" si="0"/>
        <v/>
      </c>
      <c r="I15" s="40" t="str">
        <f t="shared" si="1"/>
        <v/>
      </c>
      <c r="J15" s="40" t="str">
        <f>IF(F15="","",I15*'Ana Sayfa'!$F$13)</f>
        <v/>
      </c>
      <c r="K15" s="40"/>
      <c r="L15" s="41" t="str">
        <f>IF(F15="","",IF(F15&gt;'Ana Sayfa'!$F$17,"GEREKLİ","GEREKMEZ"))</f>
        <v/>
      </c>
      <c r="M15" s="38"/>
      <c r="N15" s="41" t="str">
        <f t="shared" ca="1" si="2"/>
        <v/>
      </c>
      <c r="O15" s="40" t="str">
        <f t="shared" si="3"/>
        <v/>
      </c>
    </row>
    <row r="16" spans="1:15" x14ac:dyDescent="0.25">
      <c r="C16" s="55"/>
      <c r="D16" s="56"/>
      <c r="E16" s="38"/>
      <c r="F16" s="39"/>
      <c r="G16" s="39"/>
      <c r="H16" s="40" t="str">
        <f t="shared" si="0"/>
        <v/>
      </c>
      <c r="I16" s="40" t="str">
        <f t="shared" si="1"/>
        <v/>
      </c>
      <c r="J16" s="40" t="str">
        <f>IF(F16="","",I16*'Ana Sayfa'!$F$13)</f>
        <v/>
      </c>
      <c r="K16" s="40"/>
      <c r="L16" s="41" t="str">
        <f>IF(F16="","",IF(F16&gt;'Ana Sayfa'!$F$17,"GEREKLİ","GEREKMEZ"))</f>
        <v/>
      </c>
      <c r="M16" s="38"/>
      <c r="N16" s="41" t="str">
        <f t="shared" ca="1" si="2"/>
        <v/>
      </c>
      <c r="O16" s="40" t="str">
        <f t="shared" si="3"/>
        <v/>
      </c>
    </row>
    <row r="17" spans="3:15" x14ac:dyDescent="0.25">
      <c r="C17" s="55"/>
      <c r="D17" s="56"/>
      <c r="E17" s="38"/>
      <c r="F17" s="39"/>
      <c r="G17" s="39"/>
      <c r="H17" s="40" t="str">
        <f t="shared" si="0"/>
        <v/>
      </c>
      <c r="I17" s="40" t="str">
        <f t="shared" si="1"/>
        <v/>
      </c>
      <c r="J17" s="40" t="str">
        <f>IF(F17="","",I17*'Ana Sayfa'!$F$13)</f>
        <v/>
      </c>
      <c r="K17" s="40"/>
      <c r="L17" s="41" t="str">
        <f>IF(F17="","",IF(F17&gt;'Ana Sayfa'!$F$17,"GEREKLİ","GEREKMEZ"))</f>
        <v/>
      </c>
      <c r="M17" s="38"/>
      <c r="N17" s="41" t="str">
        <f t="shared" ca="1" si="2"/>
        <v/>
      </c>
      <c r="O17" s="40" t="str">
        <f t="shared" si="3"/>
        <v/>
      </c>
    </row>
    <row r="18" spans="3:15" x14ac:dyDescent="0.25">
      <c r="C18" s="55"/>
      <c r="D18" s="56"/>
      <c r="E18" s="38"/>
      <c r="F18" s="39"/>
      <c r="G18" s="39"/>
      <c r="H18" s="40" t="str">
        <f t="shared" si="0"/>
        <v/>
      </c>
      <c r="I18" s="40" t="str">
        <f t="shared" si="1"/>
        <v/>
      </c>
      <c r="J18" s="40" t="str">
        <f>IF(F18="","",I18*'Ana Sayfa'!$F$13)</f>
        <v/>
      </c>
      <c r="K18" s="40"/>
      <c r="L18" s="41" t="str">
        <f>IF(F18="","",IF(F18&gt;'Ana Sayfa'!$F$17,"GEREKLİ","GEREKMEZ"))</f>
        <v/>
      </c>
      <c r="M18" s="38"/>
      <c r="N18" s="41" t="str">
        <f t="shared" ca="1" si="2"/>
        <v/>
      </c>
      <c r="O18" s="40" t="str">
        <f t="shared" si="3"/>
        <v/>
      </c>
    </row>
    <row r="19" spans="3:15" x14ac:dyDescent="0.25">
      <c r="C19" s="55"/>
      <c r="D19" s="56"/>
      <c r="E19" s="38"/>
      <c r="F19" s="39"/>
      <c r="G19" s="39"/>
      <c r="H19" s="40" t="str">
        <f t="shared" si="0"/>
        <v/>
      </c>
      <c r="I19" s="40" t="str">
        <f t="shared" si="1"/>
        <v/>
      </c>
      <c r="J19" s="40" t="str">
        <f>IF(F19="","",I19*'Ana Sayfa'!$F$13)</f>
        <v/>
      </c>
      <c r="K19" s="40"/>
      <c r="L19" s="41" t="str">
        <f>IF(F19="","",IF(F19&gt;'Ana Sayfa'!$F$17,"GEREKLİ","GEREKMEZ"))</f>
        <v/>
      </c>
      <c r="M19" s="38"/>
      <c r="N19" s="41" t="str">
        <f t="shared" ca="1" si="2"/>
        <v/>
      </c>
      <c r="O19" s="40" t="str">
        <f t="shared" si="3"/>
        <v/>
      </c>
    </row>
    <row r="20" spans="3:15" x14ac:dyDescent="0.25">
      <c r="C20" s="55"/>
      <c r="D20" s="56"/>
      <c r="E20" s="38"/>
      <c r="F20" s="39"/>
      <c r="G20" s="39"/>
      <c r="H20" s="40" t="str">
        <f t="shared" si="0"/>
        <v/>
      </c>
      <c r="I20" s="40" t="str">
        <f t="shared" si="1"/>
        <v/>
      </c>
      <c r="J20" s="40" t="str">
        <f>IF(F20="","",I20*'Ana Sayfa'!$F$13)</f>
        <v/>
      </c>
      <c r="K20" s="40"/>
      <c r="L20" s="41" t="str">
        <f>IF(F20="","",IF(F20&gt;'Ana Sayfa'!$F$17,"GEREKLİ","GEREKMEZ"))</f>
        <v/>
      </c>
      <c r="M20" s="38"/>
      <c r="N20" s="41" t="str">
        <f t="shared" ca="1" si="2"/>
        <v/>
      </c>
      <c r="O20" s="40" t="str">
        <f t="shared" si="3"/>
        <v/>
      </c>
    </row>
    <row r="21" spans="3:15" x14ac:dyDescent="0.25">
      <c r="C21" s="55"/>
      <c r="D21" s="56"/>
      <c r="E21" s="38"/>
      <c r="F21" s="39"/>
      <c r="G21" s="39"/>
      <c r="H21" s="40" t="str">
        <f t="shared" si="0"/>
        <v/>
      </c>
      <c r="I21" s="40" t="str">
        <f t="shared" si="1"/>
        <v/>
      </c>
      <c r="J21" s="40" t="str">
        <f>IF(F21="","",I21*'Ana Sayfa'!$F$13)</f>
        <v/>
      </c>
      <c r="K21" s="40"/>
      <c r="L21" s="41" t="str">
        <f>IF(F21="","",IF(F21&gt;'Ana Sayfa'!$F$17,"GEREKLİ","GEREKMEZ"))</f>
        <v/>
      </c>
      <c r="M21" s="38"/>
      <c r="N21" s="41" t="str">
        <f t="shared" ca="1" si="2"/>
        <v/>
      </c>
      <c r="O21" s="40" t="str">
        <f t="shared" si="3"/>
        <v/>
      </c>
    </row>
    <row r="22" spans="3:15" x14ac:dyDescent="0.25">
      <c r="C22" s="55"/>
      <c r="D22" s="56"/>
      <c r="E22" s="38"/>
      <c r="F22" s="39"/>
      <c r="G22" s="39"/>
      <c r="H22" s="40" t="str">
        <f t="shared" si="0"/>
        <v/>
      </c>
      <c r="I22" s="40" t="str">
        <f t="shared" si="1"/>
        <v/>
      </c>
      <c r="J22" s="40" t="str">
        <f>IF(F22="","",I22*'Ana Sayfa'!$F$13)</f>
        <v/>
      </c>
      <c r="K22" s="40"/>
      <c r="L22" s="41" t="str">
        <f>IF(F22="","",IF(F22&gt;'Ana Sayfa'!$F$17,"GEREKLİ","GEREKMEZ"))</f>
        <v/>
      </c>
      <c r="M22" s="38"/>
      <c r="N22" s="41" t="str">
        <f t="shared" ca="1" si="2"/>
        <v/>
      </c>
      <c r="O22" s="40" t="str">
        <f t="shared" si="3"/>
        <v/>
      </c>
    </row>
    <row r="23" spans="3:15" x14ac:dyDescent="0.25">
      <c r="C23" s="55"/>
      <c r="D23" s="56"/>
      <c r="E23" s="38"/>
      <c r="F23" s="39"/>
      <c r="G23" s="39"/>
      <c r="H23" s="40" t="str">
        <f t="shared" si="0"/>
        <v/>
      </c>
      <c r="I23" s="40" t="str">
        <f t="shared" si="1"/>
        <v/>
      </c>
      <c r="J23" s="40" t="str">
        <f>IF(F23="","",I23*'Ana Sayfa'!$F$13)</f>
        <v/>
      </c>
      <c r="K23" s="40"/>
      <c r="L23" s="41" t="str">
        <f>IF(F23="","",IF(F23&gt;'Ana Sayfa'!$F$17,"GEREKLİ","GEREKMEZ"))</f>
        <v/>
      </c>
      <c r="M23" s="38"/>
      <c r="N23" s="41" t="str">
        <f t="shared" ca="1" si="2"/>
        <v/>
      </c>
      <c r="O23" s="40" t="str">
        <f t="shared" si="3"/>
        <v/>
      </c>
    </row>
    <row r="24" spans="3:15" x14ac:dyDescent="0.25">
      <c r="C24" s="55"/>
      <c r="D24" s="56"/>
      <c r="E24" s="38"/>
      <c r="F24" s="39"/>
      <c r="G24" s="39"/>
      <c r="H24" s="40" t="str">
        <f t="shared" si="0"/>
        <v/>
      </c>
      <c r="I24" s="40" t="str">
        <f t="shared" si="1"/>
        <v/>
      </c>
      <c r="J24" s="40" t="str">
        <f>IF(F24="","",I24*'Ana Sayfa'!$F$13)</f>
        <v/>
      </c>
      <c r="K24" s="40"/>
      <c r="L24" s="41" t="str">
        <f>IF(F24="","",IF(F24&gt;'Ana Sayfa'!$F$17,"GEREKLİ","GEREKMEZ"))</f>
        <v/>
      </c>
      <c r="M24" s="38"/>
      <c r="N24" s="41" t="str">
        <f t="shared" ca="1" si="2"/>
        <v/>
      </c>
      <c r="O24" s="40" t="str">
        <f t="shared" si="3"/>
        <v/>
      </c>
    </row>
    <row r="25" spans="3:15" x14ac:dyDescent="0.25">
      <c r="C25" s="55"/>
      <c r="D25" s="56"/>
      <c r="E25" s="38"/>
      <c r="F25" s="39"/>
      <c r="G25" s="39"/>
      <c r="H25" s="40" t="str">
        <f t="shared" si="0"/>
        <v/>
      </c>
      <c r="I25" s="40" t="str">
        <f t="shared" si="1"/>
        <v/>
      </c>
      <c r="J25" s="40" t="str">
        <f>IF(F25="","",I25*'Ana Sayfa'!$F$13)</f>
        <v/>
      </c>
      <c r="K25" s="40"/>
      <c r="L25" s="41" t="str">
        <f>IF(F25="","",IF(F25&gt;'Ana Sayfa'!$F$17,"GEREKLİ","GEREKMEZ"))</f>
        <v/>
      </c>
      <c r="M25" s="38"/>
      <c r="N25" s="41" t="str">
        <f t="shared" ca="1" si="2"/>
        <v/>
      </c>
      <c r="O25" s="40" t="str">
        <f t="shared" si="3"/>
        <v/>
      </c>
    </row>
    <row r="26" spans="3:15" x14ac:dyDescent="0.25">
      <c r="C26" s="55"/>
      <c r="D26" s="56"/>
      <c r="E26" s="38"/>
      <c r="F26" s="39"/>
      <c r="G26" s="39"/>
      <c r="H26" s="40" t="str">
        <f t="shared" si="0"/>
        <v/>
      </c>
      <c r="I26" s="40" t="str">
        <f t="shared" si="1"/>
        <v/>
      </c>
      <c r="J26" s="40" t="str">
        <f>IF(F26="","",I26*'Ana Sayfa'!$F$13)</f>
        <v/>
      </c>
      <c r="K26" s="40"/>
      <c r="L26" s="41" t="str">
        <f>IF(F26="","",IF(F26&gt;'Ana Sayfa'!$F$17,"GEREKLİ","GEREKMEZ"))</f>
        <v/>
      </c>
      <c r="M26" s="38"/>
      <c r="N26" s="41" t="str">
        <f t="shared" ca="1" si="2"/>
        <v/>
      </c>
      <c r="O26" s="40" t="str">
        <f t="shared" si="3"/>
        <v/>
      </c>
    </row>
    <row r="27" spans="3:15" x14ac:dyDescent="0.25">
      <c r="C27" s="55"/>
      <c r="D27" s="56"/>
      <c r="E27" s="38"/>
      <c r="F27" s="39"/>
      <c r="G27" s="39"/>
      <c r="H27" s="40" t="str">
        <f t="shared" si="0"/>
        <v/>
      </c>
      <c r="I27" s="40" t="str">
        <f t="shared" si="1"/>
        <v/>
      </c>
      <c r="J27" s="40" t="str">
        <f>IF(F27="","",I27*'Ana Sayfa'!$F$13)</f>
        <v/>
      </c>
      <c r="K27" s="40"/>
      <c r="L27" s="41" t="str">
        <f>IF(F27="","",IF(F27&gt;'Ana Sayfa'!$F$17,"GEREKLİ","GEREKMEZ"))</f>
        <v/>
      </c>
      <c r="M27" s="38"/>
      <c r="N27" s="41" t="str">
        <f t="shared" ca="1" si="2"/>
        <v/>
      </c>
      <c r="O27" s="40" t="str">
        <f t="shared" si="3"/>
        <v/>
      </c>
    </row>
    <row r="28" spans="3:15" x14ac:dyDescent="0.25">
      <c r="C28" s="55"/>
      <c r="D28" s="56"/>
      <c r="E28" s="38"/>
      <c r="F28" s="39"/>
      <c r="G28" s="39"/>
      <c r="H28" s="40" t="str">
        <f t="shared" si="0"/>
        <v/>
      </c>
      <c r="I28" s="40" t="str">
        <f t="shared" si="1"/>
        <v/>
      </c>
      <c r="J28" s="40" t="str">
        <f>IF(F28="","",I28*'Ana Sayfa'!$F$13)</f>
        <v/>
      </c>
      <c r="K28" s="40"/>
      <c r="L28" s="41" t="str">
        <f>IF(F28="","",IF(F28&gt;'Ana Sayfa'!$F$17,"GEREKLİ","GEREKMEZ"))</f>
        <v/>
      </c>
      <c r="M28" s="38"/>
      <c r="N28" s="41" t="str">
        <f t="shared" ca="1" si="2"/>
        <v/>
      </c>
      <c r="O28" s="40" t="str">
        <f t="shared" si="3"/>
        <v/>
      </c>
    </row>
    <row r="29" spans="3:15" x14ac:dyDescent="0.25">
      <c r="C29" s="55"/>
      <c r="D29" s="56"/>
      <c r="E29" s="38"/>
      <c r="F29" s="39"/>
      <c r="G29" s="39"/>
      <c r="H29" s="40" t="str">
        <f t="shared" si="0"/>
        <v/>
      </c>
      <c r="I29" s="40" t="str">
        <f t="shared" si="1"/>
        <v/>
      </c>
      <c r="J29" s="40" t="str">
        <f>IF(F29="","",I29*'Ana Sayfa'!$F$13)</f>
        <v/>
      </c>
      <c r="K29" s="40"/>
      <c r="L29" s="41" t="str">
        <f>IF(F29="","",IF(F29&gt;'Ana Sayfa'!$F$17,"GEREKLİ","GEREKMEZ"))</f>
        <v/>
      </c>
      <c r="M29" s="38"/>
      <c r="N29" s="41" t="str">
        <f t="shared" ca="1" si="2"/>
        <v/>
      </c>
      <c r="O29" s="40" t="str">
        <f t="shared" si="3"/>
        <v/>
      </c>
    </row>
    <row r="30" spans="3:15" x14ac:dyDescent="0.25">
      <c r="C30" s="55"/>
      <c r="D30" s="56"/>
      <c r="E30" s="38"/>
      <c r="F30" s="39"/>
      <c r="G30" s="39"/>
      <c r="H30" s="40" t="str">
        <f t="shared" si="0"/>
        <v/>
      </c>
      <c r="I30" s="40" t="str">
        <f t="shared" si="1"/>
        <v/>
      </c>
      <c r="J30" s="40" t="str">
        <f>IF(F30="","",I30*'Ana Sayfa'!$F$13)</f>
        <v/>
      </c>
      <c r="K30" s="40"/>
      <c r="L30" s="41" t="str">
        <f>IF(F30="","",IF(F30&gt;'Ana Sayfa'!$F$17,"GEREKLİ","GEREKMEZ"))</f>
        <v/>
      </c>
      <c r="M30" s="38"/>
      <c r="N30" s="41" t="str">
        <f t="shared" ca="1" si="2"/>
        <v/>
      </c>
      <c r="O30" s="40" t="str">
        <f t="shared" si="3"/>
        <v/>
      </c>
    </row>
    <row r="31" spans="3:15" x14ac:dyDescent="0.25">
      <c r="C31" s="55"/>
      <c r="D31" s="56"/>
      <c r="E31" s="38"/>
      <c r="F31" s="39"/>
      <c r="G31" s="39"/>
      <c r="H31" s="40" t="str">
        <f t="shared" si="0"/>
        <v/>
      </c>
      <c r="I31" s="40" t="str">
        <f t="shared" si="1"/>
        <v/>
      </c>
      <c r="J31" s="40" t="str">
        <f>IF(F31="","",I31*'Ana Sayfa'!$F$13)</f>
        <v/>
      </c>
      <c r="K31" s="40"/>
      <c r="L31" s="41" t="str">
        <f>IF(F31="","",IF(F31&gt;'Ana Sayfa'!$F$17,"GEREKLİ","GEREKMEZ"))</f>
        <v/>
      </c>
      <c r="M31" s="38"/>
      <c r="N31" s="41" t="str">
        <f t="shared" ca="1" si="2"/>
        <v/>
      </c>
      <c r="O31" s="40" t="str">
        <f t="shared" si="3"/>
        <v/>
      </c>
    </row>
    <row r="32" spans="3:15" x14ac:dyDescent="0.25">
      <c r="C32" s="55"/>
      <c r="D32" s="56"/>
      <c r="E32" s="38"/>
      <c r="F32" s="39"/>
      <c r="G32" s="39"/>
      <c r="H32" s="40" t="str">
        <f t="shared" si="0"/>
        <v/>
      </c>
      <c r="I32" s="40" t="str">
        <f t="shared" si="1"/>
        <v/>
      </c>
      <c r="J32" s="40" t="str">
        <f>IF(F32="","",I32*'Ana Sayfa'!$F$13)</f>
        <v/>
      </c>
      <c r="K32" s="40"/>
      <c r="L32" s="41" t="str">
        <f>IF(F32="","",IF(F32&gt;'Ana Sayfa'!$F$17,"GEREKLİ","GEREKMEZ"))</f>
        <v/>
      </c>
      <c r="M32" s="38"/>
      <c r="N32" s="41" t="str">
        <f t="shared" ca="1" si="2"/>
        <v/>
      </c>
      <c r="O32" s="40" t="str">
        <f t="shared" si="3"/>
        <v/>
      </c>
    </row>
    <row r="33" spans="3:15" x14ac:dyDescent="0.25">
      <c r="C33" s="55"/>
      <c r="D33" s="56"/>
      <c r="E33" s="38"/>
      <c r="F33" s="39"/>
      <c r="G33" s="39"/>
      <c r="H33" s="40" t="str">
        <f t="shared" si="0"/>
        <v/>
      </c>
      <c r="I33" s="40" t="str">
        <f t="shared" si="1"/>
        <v/>
      </c>
      <c r="J33" s="40" t="str">
        <f>IF(F33="","",I33*'Ana Sayfa'!$F$13)</f>
        <v/>
      </c>
      <c r="K33" s="40"/>
      <c r="L33" s="41" t="str">
        <f>IF(F33="","",IF(F33&gt;'Ana Sayfa'!$F$17,"GEREKLİ","GEREKMEZ"))</f>
        <v/>
      </c>
      <c r="M33" s="38"/>
      <c r="N33" s="41" t="str">
        <f t="shared" ca="1" si="2"/>
        <v/>
      </c>
      <c r="O33" s="40" t="str">
        <f t="shared" si="3"/>
        <v/>
      </c>
    </row>
    <row r="34" spans="3:15" x14ac:dyDescent="0.25">
      <c r="C34" s="55"/>
      <c r="D34" s="56"/>
      <c r="E34" s="38"/>
      <c r="F34" s="39"/>
      <c r="G34" s="39"/>
      <c r="H34" s="40" t="str">
        <f t="shared" si="0"/>
        <v/>
      </c>
      <c r="I34" s="40" t="str">
        <f t="shared" si="1"/>
        <v/>
      </c>
      <c r="J34" s="40" t="str">
        <f>IF(F34="","",I34*'Ana Sayfa'!$F$13)</f>
        <v/>
      </c>
      <c r="K34" s="40"/>
      <c r="L34" s="41" t="str">
        <f>IF(F34="","",IF(F34&gt;'Ana Sayfa'!$F$17,"GEREKLİ","GEREKMEZ"))</f>
        <v/>
      </c>
      <c r="M34" s="38"/>
      <c r="N34" s="41" t="str">
        <f t="shared" ca="1" si="2"/>
        <v/>
      </c>
      <c r="O34" s="40" t="str">
        <f t="shared" si="3"/>
        <v/>
      </c>
    </row>
    <row r="35" spans="3:15" ht="21.75" customHeight="1" x14ac:dyDescent="0.25">
      <c r="C35" s="31"/>
      <c r="D35" s="32" t="s">
        <v>62</v>
      </c>
      <c r="E35" s="31"/>
      <c r="F35" s="33">
        <f t="shared" ref="F35:K35" si="4">SUM(F10:F34)</f>
        <v>0</v>
      </c>
      <c r="G35" s="33">
        <f t="shared" si="4"/>
        <v>0</v>
      </c>
      <c r="H35" s="33">
        <f t="shared" si="4"/>
        <v>0</v>
      </c>
      <c r="I35" s="33">
        <f t="shared" si="4"/>
        <v>0</v>
      </c>
      <c r="J35" s="33">
        <f t="shared" si="4"/>
        <v>0</v>
      </c>
      <c r="K35" s="33">
        <f t="shared" si="4"/>
        <v>0</v>
      </c>
      <c r="L35" s="31"/>
      <c r="M35" s="31"/>
      <c r="N35" s="31"/>
      <c r="O35" s="33">
        <f>SUM(O10:O34)</f>
        <v>0</v>
      </c>
    </row>
    <row r="37" spans="3:15" x14ac:dyDescent="0.2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3:15" ht="18" customHeight="1" x14ac:dyDescent="0.25">
      <c r="C38" s="115" t="s">
        <v>231</v>
      </c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</row>
    <row r="39" spans="3:15" s="52" customFormat="1" ht="20.25" customHeight="1" x14ac:dyDescent="0.25">
      <c r="C39" s="117" t="s">
        <v>233</v>
      </c>
      <c r="D39" s="117"/>
      <c r="E39" s="118" t="s">
        <v>65</v>
      </c>
      <c r="F39" s="118"/>
      <c r="G39" s="118"/>
      <c r="H39" s="118"/>
      <c r="I39" s="118"/>
      <c r="J39" s="118"/>
      <c r="K39" s="118"/>
      <c r="L39" s="118"/>
      <c r="M39" s="118"/>
      <c r="N39" s="118"/>
      <c r="O39" s="118"/>
    </row>
    <row r="40" spans="3:15" s="52" customFormat="1" ht="20.25" customHeight="1" x14ac:dyDescent="0.25">
      <c r="C40" s="117" t="s">
        <v>234</v>
      </c>
      <c r="D40" s="117"/>
      <c r="E40" s="118" t="s">
        <v>79</v>
      </c>
      <c r="F40" s="118"/>
      <c r="G40" s="118"/>
      <c r="H40" s="118"/>
      <c r="I40" s="118"/>
      <c r="J40" s="118"/>
      <c r="K40" s="118"/>
      <c r="L40" s="118"/>
      <c r="M40" s="118"/>
      <c r="N40" s="118"/>
      <c r="O40" s="118"/>
    </row>
    <row r="41" spans="3:15" s="52" customFormat="1" ht="20.25" customHeight="1" x14ac:dyDescent="0.25">
      <c r="C41" s="117" t="s">
        <v>235</v>
      </c>
      <c r="D41" s="117"/>
      <c r="E41" s="118" t="s">
        <v>81</v>
      </c>
      <c r="F41" s="118"/>
      <c r="G41" s="118"/>
      <c r="H41" s="118"/>
      <c r="I41" s="118"/>
      <c r="J41" s="118"/>
      <c r="K41" s="118"/>
      <c r="L41" s="118"/>
      <c r="M41" s="118"/>
      <c r="N41" s="118"/>
      <c r="O41" s="118"/>
    </row>
    <row r="42" spans="3:15" x14ac:dyDescent="0.25">
      <c r="C42" s="116" t="s">
        <v>241</v>
      </c>
      <c r="D42" s="116"/>
      <c r="E42" s="116"/>
      <c r="F42" s="116"/>
      <c r="G42" s="116"/>
      <c r="H42" s="116" t="s">
        <v>242</v>
      </c>
      <c r="I42" s="116"/>
      <c r="J42" s="116"/>
      <c r="K42" s="116"/>
      <c r="L42" s="116"/>
      <c r="M42" s="116"/>
      <c r="N42" s="116" t="s">
        <v>246</v>
      </c>
      <c r="O42" s="116"/>
    </row>
    <row r="43" spans="3:15" ht="15" customHeight="1" x14ac:dyDescent="0.25">
      <c r="C43" s="109" t="s">
        <v>81</v>
      </c>
      <c r="D43" s="109"/>
      <c r="E43" s="109"/>
      <c r="F43" s="109"/>
      <c r="G43" s="109"/>
      <c r="H43" s="110" t="s">
        <v>80</v>
      </c>
      <c r="I43" s="111"/>
      <c r="J43" s="111"/>
      <c r="K43" s="111"/>
      <c r="L43" s="111"/>
      <c r="M43" s="112"/>
      <c r="N43" s="113">
        <f>F35</f>
        <v>0</v>
      </c>
      <c r="O43" s="113"/>
    </row>
    <row r="44" spans="3:15" ht="15" customHeight="1" x14ac:dyDescent="0.25">
      <c r="C44" s="109" t="s">
        <v>73</v>
      </c>
      <c r="D44" s="109"/>
      <c r="E44" s="109"/>
      <c r="F44" s="109"/>
      <c r="G44" s="109"/>
      <c r="H44" s="110" t="s">
        <v>240</v>
      </c>
      <c r="I44" s="111"/>
      <c r="J44" s="111"/>
      <c r="K44" s="111"/>
      <c r="L44" s="111"/>
      <c r="M44" s="112"/>
      <c r="N44" s="113">
        <f>J35</f>
        <v>0</v>
      </c>
      <c r="O44" s="113"/>
    </row>
    <row r="45" spans="3:15" ht="15" customHeight="1" x14ac:dyDescent="0.25">
      <c r="C45" s="109" t="s">
        <v>256</v>
      </c>
      <c r="D45" s="109"/>
      <c r="E45" s="109"/>
      <c r="F45" s="109"/>
      <c r="G45" s="109"/>
      <c r="H45" s="110" t="s">
        <v>239</v>
      </c>
      <c r="I45" s="111"/>
      <c r="J45" s="111"/>
      <c r="K45" s="111"/>
      <c r="L45" s="111"/>
      <c r="M45" s="112"/>
      <c r="N45" s="113">
        <f>K35</f>
        <v>0</v>
      </c>
      <c r="O45" s="113"/>
    </row>
    <row r="46" spans="3:15" x14ac:dyDescent="0.25">
      <c r="C46" s="24"/>
      <c r="D46" s="24"/>
      <c r="E46" s="24"/>
      <c r="F46" s="24"/>
      <c r="G46" s="24"/>
      <c r="H46" s="24"/>
      <c r="I46" s="24"/>
      <c r="J46" s="24"/>
      <c r="L46" s="88" t="s">
        <v>243</v>
      </c>
      <c r="M46" s="88"/>
      <c r="N46" s="113">
        <f>O35</f>
        <v>0</v>
      </c>
      <c r="O46" s="113"/>
    </row>
    <row r="47" spans="3:15" ht="18" customHeight="1" x14ac:dyDescent="0.25">
      <c r="C47" s="86" t="s">
        <v>75</v>
      </c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3:15" ht="15" customHeight="1" x14ac:dyDescent="0.25">
      <c r="C48" s="84" t="s">
        <v>257</v>
      </c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</row>
    <row r="49" spans="3:15" ht="15" customHeight="1" x14ac:dyDescent="0.25">
      <c r="C49" s="84" t="s">
        <v>254</v>
      </c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</row>
    <row r="50" spans="3:15" ht="15" customHeight="1" x14ac:dyDescent="0.25">
      <c r="C50" s="84" t="str">
        <f>"•  "&amp;TEXT('Ana Sayfa'!F15,"#.###,00")&amp;" TL üzeri ödemelerde 5/10 oranında KDV tevkifatı yapılır (haberleşme hizmet alımı sayılır)."</f>
        <v>•  12.000,00 TL üzeri ödemelerde 5/10 oranında KDV tevkifatı yapılır (haberleşme hizmet alımı sayılır).</v>
      </c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</row>
    <row r="51" spans="3:15" ht="15.75" x14ac:dyDescent="0.25">
      <c r="O51" s="23" t="s">
        <v>245</v>
      </c>
    </row>
  </sheetData>
  <mergeCells count="31">
    <mergeCell ref="D2:O2"/>
    <mergeCell ref="D3:O3"/>
    <mergeCell ref="D5:E5"/>
    <mergeCell ref="F5:O5"/>
    <mergeCell ref="I4:O4"/>
    <mergeCell ref="D6:O6"/>
    <mergeCell ref="C38:O38"/>
    <mergeCell ref="C42:G42"/>
    <mergeCell ref="H42:M42"/>
    <mergeCell ref="N42:O42"/>
    <mergeCell ref="C41:D41"/>
    <mergeCell ref="C40:D40"/>
    <mergeCell ref="C39:D39"/>
    <mergeCell ref="E40:O40"/>
    <mergeCell ref="E41:O41"/>
    <mergeCell ref="E39:O39"/>
    <mergeCell ref="C49:O49"/>
    <mergeCell ref="C50:O50"/>
    <mergeCell ref="C43:G43"/>
    <mergeCell ref="H43:M43"/>
    <mergeCell ref="N43:O43"/>
    <mergeCell ref="C44:G44"/>
    <mergeCell ref="H44:M44"/>
    <mergeCell ref="N44:O44"/>
    <mergeCell ref="C48:O48"/>
    <mergeCell ref="C47:O47"/>
    <mergeCell ref="N45:O45"/>
    <mergeCell ref="H45:M45"/>
    <mergeCell ref="C45:G45"/>
    <mergeCell ref="L46:M46"/>
    <mergeCell ref="N46:O46"/>
  </mergeCells>
  <conditionalFormatting sqref="L10:N34">
    <cfRule type="cellIs" dxfId="83" priority="2" operator="equal">
      <formula>"GEREKLİ"</formula>
    </cfRule>
    <cfRule type="cellIs" dxfId="82" priority="3" operator="equal">
      <formula>"GEREKMEZ"</formula>
    </cfRule>
    <cfRule type="cellIs" dxfId="81" priority="4" operator="equal">
      <formula>"GEÇERLİ"</formula>
    </cfRule>
    <cfRule type="cellIs" dxfId="80" priority="5" operator="equal">
      <formula>"SÜRESİ DOLMUŞ"</formula>
    </cfRule>
    <cfRule type="cellIs" dxfId="79" priority="6" operator="equal">
      <formula>"TARİH GİRİLMEDİ"</formula>
    </cfRule>
    <cfRule type="cellIs" dxfId="78" priority="7" operator="equal">
      <formula>"GECİKME VAR – GEREKÇE KONTROLÜ"</formula>
    </cfRule>
  </conditionalFormatting>
  <dataValidations count="1">
    <dataValidation type="list" allowBlank="1" sqref="G4">
      <formula1>"Ocak,Şubat,Mart,Nisan,Mayıs,Haziran,Temmuz,Ağustos,Eylül,Ekim,Kasım,Aralık"</formula1>
      <formula2>0</formula2>
    </dataValidation>
  </dataValidations>
  <hyperlinks>
    <hyperlink ref="A2" location="'Ana Sayfa'!A1" display="🏠  Ana Sayfa"/>
    <hyperlink ref="A3" location="'Telefon'!A1" display="📞  Telefon"/>
    <hyperlink ref="A4" location="'İnternet'!A1" display="🌐  İnternet"/>
    <hyperlink ref="A5" location="'Su'!A1" display="💧  Su"/>
    <hyperlink ref="A6" location="'Elektrik'!A1" display="⚡  Elektrik"/>
    <hyperlink ref="A7" location="'Doğalgaz'!A1" display="🔥  Doğalgaz"/>
    <hyperlink ref="A8" location="'Yıllık Tüketim'!A1" display="📈  Yıllık Tüketim"/>
    <hyperlink ref="A9" location="'Genel Bilgi'!A1" display="📋  Genel Bilgi"/>
  </hyperlinks>
  <printOptions horizontalCentered="1"/>
  <pageMargins left="0.4" right="0.4" top="0.5" bottom="0.5" header="0.511811023622047" footer="0.511811023622047"/>
  <pageSetup scale="57" orientation="landscape" blackAndWhite="1" horizontalDpi="4294967294" verticalDpi="4294967294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A1:J52"/>
  <sheetViews>
    <sheetView showGridLines="0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A6" sqref="A6"/>
    </sheetView>
  </sheetViews>
  <sheetFormatPr defaultColWidth="8.7109375" defaultRowHeight="15" x14ac:dyDescent="0.25"/>
  <cols>
    <col min="1" max="1" width="20" customWidth="1"/>
    <col min="2" max="2" width="3" customWidth="1"/>
    <col min="3" max="3" width="24.7109375" bestFit="1" customWidth="1"/>
    <col min="4" max="5" width="17" customWidth="1"/>
    <col min="6" max="6" width="25" bestFit="1" customWidth="1"/>
    <col min="7" max="7" width="17" customWidth="1"/>
    <col min="8" max="8" width="17.85546875" customWidth="1"/>
    <col min="9" max="9" width="17" customWidth="1"/>
    <col min="10" max="10" width="20.42578125" bestFit="1" customWidth="1"/>
  </cols>
  <sheetData>
    <row r="1" spans="1:10" ht="6" customHeight="1" x14ac:dyDescent="0.25"/>
    <row r="2" spans="1:10" ht="27" customHeight="1" x14ac:dyDescent="0.25">
      <c r="A2" s="2" t="s">
        <v>0</v>
      </c>
      <c r="C2" s="104" t="s">
        <v>82</v>
      </c>
      <c r="D2" s="104"/>
      <c r="E2" s="104"/>
      <c r="F2" s="104"/>
      <c r="G2" s="104"/>
      <c r="H2" s="104"/>
      <c r="I2" s="104"/>
      <c r="J2" s="104"/>
    </row>
    <row r="3" spans="1:10" ht="27" customHeight="1" x14ac:dyDescent="0.25">
      <c r="A3" s="2" t="s">
        <v>2</v>
      </c>
      <c r="C3" s="26"/>
      <c r="D3" s="130" t="s">
        <v>3</v>
      </c>
      <c r="E3" s="130"/>
      <c r="F3" s="130"/>
      <c r="G3" s="130"/>
      <c r="H3" s="130"/>
      <c r="I3" s="130"/>
      <c r="J3" s="130"/>
    </row>
    <row r="4" spans="1:10" ht="27" customHeight="1" x14ac:dyDescent="0.25">
      <c r="A4" s="2" t="s">
        <v>4</v>
      </c>
      <c r="C4" s="26"/>
      <c r="D4" s="27" t="s">
        <v>45</v>
      </c>
      <c r="E4" s="134"/>
      <c r="F4" s="134"/>
      <c r="G4" s="27" t="s">
        <v>46</v>
      </c>
      <c r="H4" s="134"/>
      <c r="I4" s="134"/>
      <c r="J4" s="134"/>
    </row>
    <row r="5" spans="1:10" ht="27" customHeight="1" x14ac:dyDescent="0.25">
      <c r="A5" s="1" t="s">
        <v>6</v>
      </c>
      <c r="C5" s="26"/>
      <c r="D5" s="27" t="s">
        <v>47</v>
      </c>
      <c r="E5" s="131"/>
      <c r="F5" s="131"/>
      <c r="G5" s="131"/>
      <c r="H5" s="131"/>
      <c r="I5" s="131"/>
      <c r="J5" s="131"/>
    </row>
    <row r="6" spans="1:10" ht="27" customHeight="1" x14ac:dyDescent="0.25">
      <c r="A6" s="2" t="s">
        <v>8</v>
      </c>
      <c r="C6" s="26"/>
      <c r="D6" s="132" t="s">
        <v>48</v>
      </c>
      <c r="E6" s="132"/>
      <c r="F6" s="133" t="s">
        <v>83</v>
      </c>
      <c r="G6" s="133"/>
      <c r="H6" s="133"/>
      <c r="I6" s="133"/>
      <c r="J6" s="133"/>
    </row>
    <row r="7" spans="1:10" ht="27" customHeight="1" x14ac:dyDescent="0.25">
      <c r="A7" s="2" t="s">
        <v>10</v>
      </c>
      <c r="C7" s="26"/>
    </row>
    <row r="8" spans="1:10" ht="27" customHeight="1" x14ac:dyDescent="0.25">
      <c r="A8" s="2" t="s">
        <v>12</v>
      </c>
      <c r="C8" s="26"/>
    </row>
    <row r="9" spans="1:10" ht="27" customHeight="1" x14ac:dyDescent="0.25">
      <c r="A9" s="2" t="s">
        <v>14</v>
      </c>
      <c r="C9" s="26"/>
    </row>
    <row r="10" spans="1:10" s="17" customFormat="1" ht="43.5" customHeight="1" x14ac:dyDescent="0.25">
      <c r="C10" s="20" t="s">
        <v>50</v>
      </c>
      <c r="D10" s="20" t="s">
        <v>51</v>
      </c>
      <c r="E10" s="20" t="s">
        <v>52</v>
      </c>
      <c r="F10" s="20" t="s">
        <v>222</v>
      </c>
      <c r="G10" s="20" t="s">
        <v>84</v>
      </c>
      <c r="H10" s="20" t="s">
        <v>85</v>
      </c>
      <c r="I10" s="20" t="s">
        <v>86</v>
      </c>
      <c r="J10" s="20" t="s">
        <v>61</v>
      </c>
    </row>
    <row r="11" spans="1:10" s="17" customFormat="1" ht="15.75" x14ac:dyDescent="0.25">
      <c r="C11" s="28"/>
      <c r="D11" s="53"/>
      <c r="E11" s="29"/>
      <c r="F11" s="30"/>
      <c r="G11" s="30"/>
      <c r="H11" s="30"/>
      <c r="I11" s="21" t="str">
        <f t="shared" ref="I11:I35" si="0">IF(OR(H11="",H11=0),"","GECİKME VAR – GEREKÇE KONTROLÜ")</f>
        <v/>
      </c>
      <c r="J11" s="22" t="str">
        <f t="shared" ref="J11:J35" si="1">IF(F11="","",F11)</f>
        <v/>
      </c>
    </row>
    <row r="12" spans="1:10" s="17" customFormat="1" ht="15.75" x14ac:dyDescent="0.25">
      <c r="C12" s="28"/>
      <c r="D12" s="53"/>
      <c r="E12" s="29"/>
      <c r="F12" s="30"/>
      <c r="G12" s="30"/>
      <c r="H12" s="30"/>
      <c r="I12" s="21"/>
      <c r="J12" s="22"/>
    </row>
    <row r="13" spans="1:10" s="17" customFormat="1" ht="15.75" x14ac:dyDescent="0.25">
      <c r="C13" s="28"/>
      <c r="D13" s="53"/>
      <c r="E13" s="29"/>
      <c r="F13" s="30"/>
      <c r="G13" s="30"/>
      <c r="H13" s="30"/>
      <c r="I13" s="21"/>
      <c r="J13" s="22"/>
    </row>
    <row r="14" spans="1:10" s="17" customFormat="1" ht="15.75" x14ac:dyDescent="0.25">
      <c r="C14" s="28"/>
      <c r="D14" s="53"/>
      <c r="E14" s="29"/>
      <c r="F14" s="30"/>
      <c r="G14" s="30"/>
      <c r="H14" s="30"/>
      <c r="I14" s="21" t="str">
        <f t="shared" si="0"/>
        <v/>
      </c>
      <c r="J14" s="22" t="str">
        <f t="shared" si="1"/>
        <v/>
      </c>
    </row>
    <row r="15" spans="1:10" s="17" customFormat="1" ht="15.75" x14ac:dyDescent="0.25">
      <c r="C15" s="28"/>
      <c r="D15" s="53"/>
      <c r="E15" s="29"/>
      <c r="F15" s="30"/>
      <c r="G15" s="30"/>
      <c r="H15" s="30"/>
      <c r="I15" s="21" t="str">
        <f t="shared" si="0"/>
        <v/>
      </c>
      <c r="J15" s="22" t="str">
        <f t="shared" si="1"/>
        <v/>
      </c>
    </row>
    <row r="16" spans="1:10" s="17" customFormat="1" ht="15.75" x14ac:dyDescent="0.25">
      <c r="C16" s="28"/>
      <c r="D16" s="53"/>
      <c r="E16" s="29"/>
      <c r="F16" s="30"/>
      <c r="G16" s="30"/>
      <c r="H16" s="30"/>
      <c r="I16" s="21" t="str">
        <f t="shared" si="0"/>
        <v/>
      </c>
      <c r="J16" s="22" t="str">
        <f t="shared" si="1"/>
        <v/>
      </c>
    </row>
    <row r="17" spans="3:10" s="17" customFormat="1" ht="15.75" x14ac:dyDescent="0.25">
      <c r="C17" s="28"/>
      <c r="D17" s="53"/>
      <c r="E17" s="29"/>
      <c r="F17" s="30"/>
      <c r="G17" s="30"/>
      <c r="H17" s="30"/>
      <c r="I17" s="21" t="str">
        <f t="shared" si="0"/>
        <v/>
      </c>
      <c r="J17" s="22" t="str">
        <f t="shared" si="1"/>
        <v/>
      </c>
    </row>
    <row r="18" spans="3:10" s="17" customFormat="1" ht="15.75" x14ac:dyDescent="0.25">
      <c r="C18" s="28"/>
      <c r="D18" s="53"/>
      <c r="E18" s="29"/>
      <c r="F18" s="30"/>
      <c r="G18" s="30"/>
      <c r="H18" s="30"/>
      <c r="I18" s="21" t="str">
        <f t="shared" si="0"/>
        <v/>
      </c>
      <c r="J18" s="22" t="str">
        <f t="shared" si="1"/>
        <v/>
      </c>
    </row>
    <row r="19" spans="3:10" s="17" customFormat="1" ht="15.75" x14ac:dyDescent="0.25">
      <c r="C19" s="28"/>
      <c r="D19" s="53"/>
      <c r="E19" s="29"/>
      <c r="F19" s="30"/>
      <c r="G19" s="30"/>
      <c r="H19" s="30"/>
      <c r="I19" s="21" t="str">
        <f t="shared" si="0"/>
        <v/>
      </c>
      <c r="J19" s="22" t="str">
        <f t="shared" si="1"/>
        <v/>
      </c>
    </row>
    <row r="20" spans="3:10" s="17" customFormat="1" ht="15.75" x14ac:dyDescent="0.25">
      <c r="C20" s="28"/>
      <c r="D20" s="53"/>
      <c r="E20" s="29"/>
      <c r="F20" s="30"/>
      <c r="G20" s="30"/>
      <c r="H20" s="30"/>
      <c r="I20" s="21" t="str">
        <f t="shared" si="0"/>
        <v/>
      </c>
      <c r="J20" s="22" t="str">
        <f t="shared" si="1"/>
        <v/>
      </c>
    </row>
    <row r="21" spans="3:10" s="17" customFormat="1" ht="15.75" x14ac:dyDescent="0.25">
      <c r="C21" s="28"/>
      <c r="D21" s="53"/>
      <c r="E21" s="29"/>
      <c r="F21" s="30"/>
      <c r="G21" s="30"/>
      <c r="H21" s="30"/>
      <c r="I21" s="21" t="str">
        <f t="shared" si="0"/>
        <v/>
      </c>
      <c r="J21" s="22" t="str">
        <f t="shared" si="1"/>
        <v/>
      </c>
    </row>
    <row r="22" spans="3:10" s="17" customFormat="1" ht="15.75" x14ac:dyDescent="0.25">
      <c r="C22" s="28"/>
      <c r="D22" s="53"/>
      <c r="E22" s="29"/>
      <c r="F22" s="30"/>
      <c r="G22" s="30"/>
      <c r="H22" s="30"/>
      <c r="I22" s="21" t="str">
        <f t="shared" si="0"/>
        <v/>
      </c>
      <c r="J22" s="22" t="str">
        <f t="shared" si="1"/>
        <v/>
      </c>
    </row>
    <row r="23" spans="3:10" s="17" customFormat="1" ht="15.75" x14ac:dyDescent="0.25">
      <c r="C23" s="28"/>
      <c r="D23" s="53"/>
      <c r="E23" s="29"/>
      <c r="F23" s="30"/>
      <c r="G23" s="30"/>
      <c r="H23" s="30"/>
      <c r="I23" s="21" t="str">
        <f t="shared" si="0"/>
        <v/>
      </c>
      <c r="J23" s="22" t="str">
        <f t="shared" si="1"/>
        <v/>
      </c>
    </row>
    <row r="24" spans="3:10" s="17" customFormat="1" ht="15.75" x14ac:dyDescent="0.25">
      <c r="C24" s="28"/>
      <c r="D24" s="53"/>
      <c r="E24" s="29"/>
      <c r="F24" s="30"/>
      <c r="G24" s="30"/>
      <c r="H24" s="30"/>
      <c r="I24" s="21" t="str">
        <f t="shared" si="0"/>
        <v/>
      </c>
      <c r="J24" s="22" t="str">
        <f t="shared" si="1"/>
        <v/>
      </c>
    </row>
    <row r="25" spans="3:10" s="17" customFormat="1" ht="15.75" x14ac:dyDescent="0.25">
      <c r="C25" s="28"/>
      <c r="D25" s="53"/>
      <c r="E25" s="29"/>
      <c r="F25" s="30"/>
      <c r="G25" s="30"/>
      <c r="H25" s="30"/>
      <c r="I25" s="21" t="str">
        <f t="shared" si="0"/>
        <v/>
      </c>
      <c r="J25" s="22" t="str">
        <f t="shared" si="1"/>
        <v/>
      </c>
    </row>
    <row r="26" spans="3:10" s="17" customFormat="1" ht="15.75" x14ac:dyDescent="0.25">
      <c r="C26" s="28"/>
      <c r="D26" s="53"/>
      <c r="E26" s="29"/>
      <c r="F26" s="30"/>
      <c r="G26" s="30"/>
      <c r="H26" s="30"/>
      <c r="I26" s="21" t="str">
        <f t="shared" si="0"/>
        <v/>
      </c>
      <c r="J26" s="22" t="str">
        <f t="shared" si="1"/>
        <v/>
      </c>
    </row>
    <row r="27" spans="3:10" s="17" customFormat="1" ht="15.75" x14ac:dyDescent="0.25">
      <c r="C27" s="28"/>
      <c r="D27" s="53"/>
      <c r="E27" s="29"/>
      <c r="F27" s="30"/>
      <c r="G27" s="30"/>
      <c r="H27" s="30"/>
      <c r="I27" s="21" t="str">
        <f t="shared" si="0"/>
        <v/>
      </c>
      <c r="J27" s="22" t="str">
        <f t="shared" si="1"/>
        <v/>
      </c>
    </row>
    <row r="28" spans="3:10" s="17" customFormat="1" ht="15.75" x14ac:dyDescent="0.25">
      <c r="C28" s="28"/>
      <c r="D28" s="53"/>
      <c r="E28" s="29"/>
      <c r="F28" s="30"/>
      <c r="G28" s="30"/>
      <c r="H28" s="30"/>
      <c r="I28" s="21" t="str">
        <f t="shared" si="0"/>
        <v/>
      </c>
      <c r="J28" s="22" t="str">
        <f t="shared" si="1"/>
        <v/>
      </c>
    </row>
    <row r="29" spans="3:10" s="17" customFormat="1" ht="15.75" x14ac:dyDescent="0.25">
      <c r="C29" s="28"/>
      <c r="D29" s="53"/>
      <c r="E29" s="29"/>
      <c r="F29" s="30"/>
      <c r="G29" s="30"/>
      <c r="H29" s="30"/>
      <c r="I29" s="21" t="str">
        <f t="shared" si="0"/>
        <v/>
      </c>
      <c r="J29" s="22" t="str">
        <f t="shared" si="1"/>
        <v/>
      </c>
    </row>
    <row r="30" spans="3:10" s="17" customFormat="1" ht="15.75" x14ac:dyDescent="0.25">
      <c r="C30" s="28"/>
      <c r="D30" s="53"/>
      <c r="E30" s="29"/>
      <c r="F30" s="30"/>
      <c r="G30" s="30"/>
      <c r="H30" s="30"/>
      <c r="I30" s="21" t="str">
        <f t="shared" si="0"/>
        <v/>
      </c>
      <c r="J30" s="22" t="str">
        <f t="shared" si="1"/>
        <v/>
      </c>
    </row>
    <row r="31" spans="3:10" s="17" customFormat="1" ht="15.75" x14ac:dyDescent="0.25">
      <c r="C31" s="28"/>
      <c r="D31" s="53"/>
      <c r="E31" s="29"/>
      <c r="F31" s="30"/>
      <c r="G31" s="30"/>
      <c r="H31" s="30"/>
      <c r="I31" s="21" t="str">
        <f t="shared" si="0"/>
        <v/>
      </c>
      <c r="J31" s="22" t="str">
        <f t="shared" si="1"/>
        <v/>
      </c>
    </row>
    <row r="32" spans="3:10" s="17" customFormat="1" ht="15.75" x14ac:dyDescent="0.25">
      <c r="C32" s="28"/>
      <c r="D32" s="53"/>
      <c r="E32" s="29"/>
      <c r="F32" s="30"/>
      <c r="G32" s="30"/>
      <c r="H32" s="30"/>
      <c r="I32" s="21" t="str">
        <f t="shared" si="0"/>
        <v/>
      </c>
      <c r="J32" s="22" t="str">
        <f t="shared" si="1"/>
        <v/>
      </c>
    </row>
    <row r="33" spans="3:10" s="17" customFormat="1" ht="15.75" x14ac:dyDescent="0.25">
      <c r="C33" s="28"/>
      <c r="D33" s="53"/>
      <c r="E33" s="29"/>
      <c r="F33" s="30"/>
      <c r="G33" s="30"/>
      <c r="H33" s="30"/>
      <c r="I33" s="21" t="str">
        <f t="shared" si="0"/>
        <v/>
      </c>
      <c r="J33" s="22" t="str">
        <f t="shared" si="1"/>
        <v/>
      </c>
    </row>
    <row r="34" spans="3:10" s="17" customFormat="1" ht="15.75" x14ac:dyDescent="0.25">
      <c r="C34" s="28"/>
      <c r="D34" s="53"/>
      <c r="E34" s="29"/>
      <c r="F34" s="30"/>
      <c r="G34" s="30"/>
      <c r="H34" s="30"/>
      <c r="I34" s="21" t="str">
        <f t="shared" si="0"/>
        <v/>
      </c>
      <c r="J34" s="22" t="str">
        <f t="shared" si="1"/>
        <v/>
      </c>
    </row>
    <row r="35" spans="3:10" s="17" customFormat="1" ht="15.75" x14ac:dyDescent="0.25">
      <c r="C35" s="28"/>
      <c r="D35" s="53"/>
      <c r="E35" s="29"/>
      <c r="F35" s="30"/>
      <c r="G35" s="30"/>
      <c r="H35" s="30"/>
      <c r="I35" s="21" t="str">
        <f t="shared" si="0"/>
        <v/>
      </c>
      <c r="J35" s="22" t="str">
        <f t="shared" si="1"/>
        <v/>
      </c>
    </row>
    <row r="36" spans="3:10" s="17" customFormat="1" ht="24.75" customHeight="1" x14ac:dyDescent="0.25">
      <c r="C36" s="31"/>
      <c r="D36" s="32" t="s">
        <v>62</v>
      </c>
      <c r="E36" s="31"/>
      <c r="F36" s="33">
        <f>SUM(F11:F35)</f>
        <v>0</v>
      </c>
      <c r="G36" s="33">
        <f>SUM(G11:G35)</f>
        <v>0</v>
      </c>
      <c r="H36" s="33">
        <f>SUM(H11:H35)</f>
        <v>0</v>
      </c>
      <c r="I36" s="31"/>
      <c r="J36" s="33">
        <f>SUM(J11:J35)</f>
        <v>0</v>
      </c>
    </row>
    <row r="37" spans="3:10" s="17" customFormat="1" ht="15.75" x14ac:dyDescent="0.25">
      <c r="C37" s="23"/>
      <c r="D37" s="23"/>
      <c r="E37" s="23"/>
      <c r="F37" s="23"/>
      <c r="G37" s="23"/>
      <c r="H37" s="23"/>
      <c r="I37" s="23"/>
      <c r="J37" s="23"/>
    </row>
    <row r="38" spans="3:10" s="17" customFormat="1" ht="18" customHeight="1" x14ac:dyDescent="0.25">
      <c r="C38" s="127" t="s">
        <v>231</v>
      </c>
      <c r="D38" s="127"/>
      <c r="E38" s="127"/>
      <c r="F38" s="127"/>
      <c r="G38" s="127"/>
      <c r="H38" s="127"/>
      <c r="I38" s="127"/>
      <c r="J38" s="127"/>
    </row>
    <row r="39" spans="3:10" s="17" customFormat="1" ht="15.75" x14ac:dyDescent="0.25">
      <c r="C39" s="25" t="s">
        <v>64</v>
      </c>
      <c r="D39" s="128" t="s">
        <v>65</v>
      </c>
      <c r="E39" s="128"/>
      <c r="F39" s="128"/>
      <c r="G39" s="128"/>
      <c r="H39" s="128"/>
      <c r="I39" s="128"/>
      <c r="J39" s="128"/>
    </row>
    <row r="40" spans="3:10" s="17" customFormat="1" ht="15.75" x14ac:dyDescent="0.25">
      <c r="C40" s="25" t="s">
        <v>66</v>
      </c>
      <c r="D40" s="128" t="s">
        <v>87</v>
      </c>
      <c r="E40" s="128"/>
      <c r="F40" s="128"/>
      <c r="G40" s="128"/>
      <c r="H40" s="128"/>
      <c r="I40" s="128"/>
      <c r="J40" s="128"/>
    </row>
    <row r="41" spans="3:10" s="17" customFormat="1" ht="15.75" x14ac:dyDescent="0.25">
      <c r="C41" s="25" t="s">
        <v>232</v>
      </c>
      <c r="D41" s="128" t="s">
        <v>89</v>
      </c>
      <c r="E41" s="128"/>
      <c r="F41" s="128"/>
      <c r="G41" s="128"/>
      <c r="H41" s="128"/>
      <c r="I41" s="128"/>
      <c r="J41" s="128"/>
    </row>
    <row r="42" spans="3:10" s="17" customFormat="1" ht="15.75" x14ac:dyDescent="0.25">
      <c r="C42" s="129" t="s">
        <v>68</v>
      </c>
      <c r="D42" s="129"/>
      <c r="E42" s="129"/>
      <c r="F42" s="129" t="s">
        <v>69</v>
      </c>
      <c r="G42" s="129"/>
      <c r="H42" s="129"/>
      <c r="I42" s="129" t="s">
        <v>70</v>
      </c>
      <c r="J42" s="129"/>
    </row>
    <row r="43" spans="3:10" s="17" customFormat="1" ht="15" customHeight="1" x14ac:dyDescent="0.25">
      <c r="C43" s="124" t="s">
        <v>88</v>
      </c>
      <c r="D43" s="124"/>
      <c r="E43" s="124"/>
      <c r="F43" s="125" t="s">
        <v>89</v>
      </c>
      <c r="G43" s="125"/>
      <c r="H43" s="125"/>
      <c r="I43" s="126">
        <f>J36</f>
        <v>0</v>
      </c>
      <c r="J43" s="126"/>
    </row>
    <row r="44" spans="3:10" s="17" customFormat="1" ht="15" customHeight="1" x14ac:dyDescent="0.25">
      <c r="C44" s="124" t="s">
        <v>90</v>
      </c>
      <c r="D44" s="124"/>
      <c r="E44" s="124"/>
      <c r="F44" s="125" t="s">
        <v>91</v>
      </c>
      <c r="G44" s="125"/>
      <c r="H44" s="125"/>
      <c r="I44" s="126">
        <f>H36</f>
        <v>0</v>
      </c>
      <c r="J44" s="126"/>
    </row>
    <row r="45" spans="3:10" s="17" customFormat="1" ht="15.75" x14ac:dyDescent="0.25">
      <c r="C45" s="23"/>
      <c r="D45" s="23"/>
      <c r="E45" s="23"/>
      <c r="F45" s="23"/>
      <c r="G45" s="23"/>
      <c r="H45" s="23"/>
      <c r="I45" s="23"/>
      <c r="J45" s="23"/>
    </row>
    <row r="46" spans="3:10" ht="18" customHeight="1" x14ac:dyDescent="0.25">
      <c r="C46" s="122" t="s">
        <v>75</v>
      </c>
      <c r="D46" s="122"/>
      <c r="E46" s="122"/>
      <c r="F46" s="122"/>
      <c r="G46" s="122"/>
      <c r="H46" s="122"/>
      <c r="I46" s="122"/>
      <c r="J46" s="122"/>
    </row>
    <row r="47" spans="3:10" ht="15" customHeight="1" x14ac:dyDescent="0.25">
      <c r="C47" s="123" t="s">
        <v>92</v>
      </c>
      <c r="D47" s="123"/>
      <c r="E47" s="123"/>
      <c r="F47" s="123"/>
      <c r="G47" s="123"/>
      <c r="H47" s="123"/>
      <c r="I47" s="123"/>
      <c r="J47" s="123"/>
    </row>
    <row r="48" spans="3:10" ht="15" customHeight="1" x14ac:dyDescent="0.25">
      <c r="C48" s="123" t="s">
        <v>93</v>
      </c>
      <c r="D48" s="123"/>
      <c r="E48" s="123"/>
      <c r="F48" s="123"/>
      <c r="G48" s="123"/>
      <c r="H48" s="123"/>
      <c r="I48" s="123"/>
      <c r="J48" s="123"/>
    </row>
    <row r="49" spans="3:10" ht="15" customHeight="1" x14ac:dyDescent="0.25">
      <c r="C49" s="123" t="s">
        <v>94</v>
      </c>
      <c r="D49" s="123"/>
      <c r="E49" s="123"/>
      <c r="F49" s="123"/>
      <c r="G49" s="123"/>
      <c r="H49" s="123"/>
      <c r="I49" s="123"/>
      <c r="J49" s="123"/>
    </row>
    <row r="50" spans="3:10" ht="15" customHeight="1" x14ac:dyDescent="0.25">
      <c r="C50" s="123" t="s">
        <v>95</v>
      </c>
      <c r="D50" s="123"/>
      <c r="E50" s="123"/>
      <c r="F50" s="123"/>
      <c r="G50" s="123"/>
      <c r="H50" s="123"/>
      <c r="I50" s="123"/>
      <c r="J50" s="123"/>
    </row>
    <row r="51" spans="3:10" ht="15.75" x14ac:dyDescent="0.25">
      <c r="C51" s="24"/>
      <c r="D51" s="24"/>
      <c r="E51" s="24"/>
      <c r="F51" s="24"/>
      <c r="G51" s="24"/>
      <c r="H51" s="24"/>
      <c r="I51" s="24"/>
      <c r="J51" s="23" t="s">
        <v>244</v>
      </c>
    </row>
    <row r="52" spans="3:10" x14ac:dyDescent="0.25">
      <c r="C52" s="24"/>
      <c r="D52" s="24"/>
      <c r="E52" s="24"/>
      <c r="F52" s="24"/>
      <c r="G52" s="24"/>
      <c r="H52" s="24"/>
      <c r="I52" s="24"/>
      <c r="J52" s="24"/>
    </row>
  </sheetData>
  <mergeCells count="25">
    <mergeCell ref="D3:J3"/>
    <mergeCell ref="E5:J5"/>
    <mergeCell ref="D6:E6"/>
    <mergeCell ref="F6:J6"/>
    <mergeCell ref="C2:J2"/>
    <mergeCell ref="E4:F4"/>
    <mergeCell ref="H4:J4"/>
    <mergeCell ref="C38:J38"/>
    <mergeCell ref="D39:J39"/>
    <mergeCell ref="D41:J41"/>
    <mergeCell ref="C42:E42"/>
    <mergeCell ref="F42:H42"/>
    <mergeCell ref="I42:J42"/>
    <mergeCell ref="D40:J40"/>
    <mergeCell ref="C43:E43"/>
    <mergeCell ref="F43:H43"/>
    <mergeCell ref="I43:J43"/>
    <mergeCell ref="C44:E44"/>
    <mergeCell ref="F44:H44"/>
    <mergeCell ref="I44:J44"/>
    <mergeCell ref="C46:J46"/>
    <mergeCell ref="C47:J47"/>
    <mergeCell ref="C48:J48"/>
    <mergeCell ref="C49:J49"/>
    <mergeCell ref="C50:J50"/>
  </mergeCells>
  <conditionalFormatting sqref="I11:I35">
    <cfRule type="cellIs" dxfId="62" priority="2" operator="equal">
      <formula>"GEREKLİ"</formula>
    </cfRule>
    <cfRule type="cellIs" dxfId="61" priority="3" operator="equal">
      <formula>"GEREKMEZ"</formula>
    </cfRule>
    <cfRule type="cellIs" dxfId="60" priority="4" operator="equal">
      <formula>"GEÇERLİ"</formula>
    </cfRule>
    <cfRule type="cellIs" dxfId="59" priority="5" operator="equal">
      <formula>"SÜRESİ DOLMUŞ"</formula>
    </cfRule>
    <cfRule type="cellIs" dxfId="58" priority="6" operator="equal">
      <formula>"TARİH GİRİLMEDİ"</formula>
    </cfRule>
    <cfRule type="cellIs" dxfId="57" priority="7" operator="equal">
      <formula>"GECİKME VAR – GEREKÇE KONTROLÜ"</formula>
    </cfRule>
  </conditionalFormatting>
  <dataValidations count="1">
    <dataValidation type="list" allowBlank="1" sqref="H4">
      <formula1>"Ocak,Şubat,Mart,Nisan,Mayıs,Haziran,Temmuz,Ağustos,Eylül,Ekim,Kasım,Aralık"</formula1>
      <formula2>0</formula2>
    </dataValidation>
  </dataValidations>
  <hyperlinks>
    <hyperlink ref="A2" location="'Ana Sayfa'!A1" display="🏠  Ana Sayfa"/>
    <hyperlink ref="A3" location="'Telefon'!A1" display="📞  Telefon"/>
    <hyperlink ref="A4" location="'İnternet'!A1" display="🌐  İnternet"/>
    <hyperlink ref="A5" location="'Su'!A1" display="💧  Su"/>
    <hyperlink ref="A6" location="'Elektrik'!A1" display="⚡  Elektrik"/>
    <hyperlink ref="A7" location="'Doğalgaz'!A1" display="🔥  Doğalgaz"/>
    <hyperlink ref="A8" location="'Yıllık Tüketim'!A1" display="📈  Yıllık Tüketim"/>
    <hyperlink ref="A9" location="'Genel Bilgi'!A1" display="📋  Genel Bilgi"/>
  </hyperlinks>
  <printOptions horizontalCentered="1"/>
  <pageMargins left="0.4" right="0.4" top="0.5" bottom="0.5" header="0.511811023622047" footer="0.511811023622047"/>
  <pageSetup scale="63" orientation="portrait" blackAndWhite="1" horizontalDpi="4294967294" verticalDpi="4294967294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>
    <pageSetUpPr fitToPage="1"/>
  </sheetPr>
  <dimension ref="A1:R54"/>
  <sheetViews>
    <sheetView showGridLines="0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A7" sqref="A7"/>
    </sheetView>
  </sheetViews>
  <sheetFormatPr defaultColWidth="8.7109375" defaultRowHeight="15" x14ac:dyDescent="0.25"/>
  <cols>
    <col min="1" max="1" width="20" customWidth="1"/>
    <col min="2" max="2" width="3" customWidth="1"/>
    <col min="3" max="3" width="16.140625" customWidth="1"/>
    <col min="4" max="4" width="17" customWidth="1"/>
    <col min="5" max="5" width="13.140625" bestFit="1" customWidth="1"/>
    <col min="6" max="6" width="17" customWidth="1"/>
    <col min="7" max="8" width="13.140625" customWidth="1"/>
    <col min="9" max="9" width="13.85546875" customWidth="1"/>
    <col min="10" max="18" width="17" customWidth="1"/>
  </cols>
  <sheetData>
    <row r="1" spans="1:18" ht="6" customHeight="1" x14ac:dyDescent="0.25"/>
    <row r="2" spans="1:18" ht="27" customHeight="1" x14ac:dyDescent="0.25">
      <c r="A2" s="2" t="s">
        <v>0</v>
      </c>
      <c r="C2" s="51"/>
      <c r="D2" s="104" t="s">
        <v>96</v>
      </c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</row>
    <row r="3" spans="1:18" ht="27" customHeight="1" x14ac:dyDescent="0.25">
      <c r="A3" s="2" t="s">
        <v>2</v>
      </c>
      <c r="C3" s="51"/>
      <c r="D3" s="130" t="s">
        <v>3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</row>
    <row r="4" spans="1:18" ht="27" customHeight="1" x14ac:dyDescent="0.25">
      <c r="A4" s="2" t="s">
        <v>4</v>
      </c>
      <c r="C4" s="51"/>
      <c r="D4" s="57" t="s">
        <v>45</v>
      </c>
      <c r="E4" s="58"/>
      <c r="F4" s="57" t="s">
        <v>46</v>
      </c>
      <c r="G4" s="145"/>
      <c r="H4" s="146"/>
      <c r="I4" s="144" t="s">
        <v>47</v>
      </c>
      <c r="J4" s="144"/>
      <c r="K4" s="121"/>
      <c r="L4" s="121"/>
      <c r="M4" s="121"/>
      <c r="N4" s="121"/>
      <c r="O4" s="121"/>
      <c r="P4" s="121"/>
      <c r="Q4" s="121"/>
      <c r="R4" s="121"/>
    </row>
    <row r="5" spans="1:18" ht="27" customHeight="1" x14ac:dyDescent="0.25">
      <c r="A5" s="2" t="s">
        <v>6</v>
      </c>
      <c r="C5" s="51"/>
      <c r="D5" s="119" t="s">
        <v>48</v>
      </c>
      <c r="E5" s="119"/>
      <c r="F5" s="120" t="s">
        <v>97</v>
      </c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</row>
    <row r="6" spans="1:18" ht="27" customHeight="1" x14ac:dyDescent="0.25">
      <c r="A6" s="1" t="s">
        <v>8</v>
      </c>
      <c r="C6" s="51"/>
    </row>
    <row r="7" spans="1:18" ht="27" customHeight="1" x14ac:dyDescent="0.25">
      <c r="A7" s="2" t="s">
        <v>10</v>
      </c>
      <c r="C7" s="51"/>
    </row>
    <row r="8" spans="1:18" ht="27" customHeight="1" x14ac:dyDescent="0.25">
      <c r="A8" s="2" t="s">
        <v>12</v>
      </c>
      <c r="C8" s="5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pans="1:18" ht="27" customHeight="1" x14ac:dyDescent="0.25">
      <c r="A9" s="2" t="s">
        <v>14</v>
      </c>
      <c r="C9" s="37" t="s">
        <v>230</v>
      </c>
      <c r="D9" s="37" t="s">
        <v>249</v>
      </c>
      <c r="E9" s="37" t="s">
        <v>250</v>
      </c>
      <c r="F9" s="37" t="s">
        <v>225</v>
      </c>
      <c r="G9" s="37" t="s">
        <v>98</v>
      </c>
      <c r="H9" s="37" t="s">
        <v>251</v>
      </c>
      <c r="I9" s="37" t="s">
        <v>99</v>
      </c>
      <c r="J9" s="37" t="s">
        <v>100</v>
      </c>
      <c r="K9" s="37" t="s">
        <v>86</v>
      </c>
      <c r="L9" s="37" t="s">
        <v>53</v>
      </c>
      <c r="M9" s="37" t="s">
        <v>55</v>
      </c>
      <c r="N9" s="37" t="s">
        <v>56</v>
      </c>
      <c r="O9" s="37" t="s">
        <v>58</v>
      </c>
      <c r="P9" s="37" t="s">
        <v>226</v>
      </c>
      <c r="Q9" s="37" t="s">
        <v>60</v>
      </c>
      <c r="R9" s="37" t="s">
        <v>61</v>
      </c>
    </row>
    <row r="10" spans="1:18" x14ac:dyDescent="0.25">
      <c r="C10" s="56"/>
      <c r="D10" s="56"/>
      <c r="E10" s="38"/>
      <c r="F10" s="39"/>
      <c r="G10" s="39"/>
      <c r="H10" s="61"/>
      <c r="I10" s="40" t="str">
        <f>IF(G10="","",G10*TblElektrik[[#This Row],[KDV ORANI (%)]]/100)</f>
        <v/>
      </c>
      <c r="J10" s="40" t="str">
        <f t="shared" ref="J10:J34" si="0">IF(G10="","",G10+I10)</f>
        <v/>
      </c>
      <c r="K10" s="60" t="str">
        <f t="shared" ref="K10:K34" si="1">IF(OR(J10="",J10=0),"","GECİKME GEREKÇESİ")</f>
        <v/>
      </c>
      <c r="L10" s="39"/>
      <c r="M10" s="40" t="str">
        <f t="shared" ref="M10:M34" si="2">IF(F10="","",F10-L10)</f>
        <v/>
      </c>
      <c r="N10" s="40" t="str">
        <f>IF(F10="","",M10*'Ana Sayfa'!$F$13)</f>
        <v/>
      </c>
      <c r="O10" s="41" t="str">
        <f>IF(F10="","",IF(F10&gt;'Ana Sayfa'!$F$17,"GEREKLİ","GEREKMEZ"))</f>
        <v/>
      </c>
      <c r="P10" s="38"/>
      <c r="Q10" s="41" t="str">
        <f t="shared" ref="Q10:Q34" ca="1" si="3">IF(O10&lt;&gt;"GEREKLİ","",IF(P10="","TARİH GİRİLMEDİ",IF(TODAY()-P10&gt;15,"SÜRESİ DOLMUŞ","GEÇERLİ")))</f>
        <v/>
      </c>
      <c r="R10" s="40" t="str">
        <f t="shared" ref="R10:R34" si="4">IF(F10="","",F10-N10)</f>
        <v/>
      </c>
    </row>
    <row r="11" spans="1:18" x14ac:dyDescent="0.25">
      <c r="C11" s="56"/>
      <c r="D11" s="56"/>
      <c r="E11" s="38"/>
      <c r="F11" s="39"/>
      <c r="G11" s="39"/>
      <c r="H11" s="61"/>
      <c r="I11" s="40" t="str">
        <f>IF(G11="","",G11*TblElektrik[[#This Row],[KDV ORANI (%)]]/100)</f>
        <v/>
      </c>
      <c r="J11" s="40" t="str">
        <f t="shared" si="0"/>
        <v/>
      </c>
      <c r="K11" s="60" t="str">
        <f t="shared" si="1"/>
        <v/>
      </c>
      <c r="L11" s="39"/>
      <c r="M11" s="40" t="str">
        <f t="shared" si="2"/>
        <v/>
      </c>
      <c r="N11" s="40" t="str">
        <f>IF(F11="","",M11*'Ana Sayfa'!$F$13)</f>
        <v/>
      </c>
      <c r="O11" s="41" t="str">
        <f>IF(F11="","",IF(F11&gt;'Ana Sayfa'!$F$17,"GEREKLİ","GEREKMEZ"))</f>
        <v/>
      </c>
      <c r="P11" s="38"/>
      <c r="Q11" s="41" t="str">
        <f t="shared" ca="1" si="3"/>
        <v/>
      </c>
      <c r="R11" s="40" t="str">
        <f t="shared" si="4"/>
        <v/>
      </c>
    </row>
    <row r="12" spans="1:18" x14ac:dyDescent="0.25">
      <c r="C12" s="56"/>
      <c r="D12" s="56"/>
      <c r="E12" s="38"/>
      <c r="F12" s="39"/>
      <c r="G12" s="39"/>
      <c r="H12" s="61"/>
      <c r="I12" s="40" t="str">
        <f>IF(G12="","",G12*TblElektrik[[#This Row],[KDV ORANI (%)]]/100)</f>
        <v/>
      </c>
      <c r="J12" s="40" t="str">
        <f t="shared" si="0"/>
        <v/>
      </c>
      <c r="K12" s="60" t="str">
        <f t="shared" si="1"/>
        <v/>
      </c>
      <c r="L12" s="39"/>
      <c r="M12" s="40" t="str">
        <f t="shared" si="2"/>
        <v/>
      </c>
      <c r="N12" s="40" t="str">
        <f>IF(F12="","",M12*'Ana Sayfa'!$F$13)</f>
        <v/>
      </c>
      <c r="O12" s="41" t="str">
        <f>IF(F12="","",IF(F12&gt;'Ana Sayfa'!$F$17,"GEREKLİ","GEREKMEZ"))</f>
        <v/>
      </c>
      <c r="P12" s="38"/>
      <c r="Q12" s="41" t="str">
        <f t="shared" ca="1" si="3"/>
        <v/>
      </c>
      <c r="R12" s="40" t="str">
        <f t="shared" si="4"/>
        <v/>
      </c>
    </row>
    <row r="13" spans="1:18" x14ac:dyDescent="0.25">
      <c r="C13" s="56"/>
      <c r="D13" s="56"/>
      <c r="E13" s="38"/>
      <c r="F13" s="39"/>
      <c r="G13" s="39"/>
      <c r="H13" s="61"/>
      <c r="I13" s="40" t="str">
        <f>IF(G13="","",G13*TblElektrik[[#This Row],[KDV ORANI (%)]]/100)</f>
        <v/>
      </c>
      <c r="J13" s="40" t="str">
        <f t="shared" si="0"/>
        <v/>
      </c>
      <c r="K13" s="60" t="str">
        <f t="shared" si="1"/>
        <v/>
      </c>
      <c r="L13" s="39"/>
      <c r="M13" s="40" t="str">
        <f t="shared" si="2"/>
        <v/>
      </c>
      <c r="N13" s="40" t="str">
        <f>IF(F13="","",M13*'Ana Sayfa'!$F$13)</f>
        <v/>
      </c>
      <c r="O13" s="41" t="str">
        <f>IF(F13="","",IF(F13&gt;'Ana Sayfa'!$F$17,"GEREKLİ","GEREKMEZ"))</f>
        <v/>
      </c>
      <c r="P13" s="38"/>
      <c r="Q13" s="41" t="str">
        <f t="shared" ca="1" si="3"/>
        <v/>
      </c>
      <c r="R13" s="40" t="str">
        <f t="shared" si="4"/>
        <v/>
      </c>
    </row>
    <row r="14" spans="1:18" x14ac:dyDescent="0.25">
      <c r="C14" s="56"/>
      <c r="D14" s="56"/>
      <c r="E14" s="38"/>
      <c r="F14" s="39"/>
      <c r="G14" s="39"/>
      <c r="H14" s="61"/>
      <c r="I14" s="40" t="str">
        <f>IF(G14="","",G14*TblElektrik[[#This Row],[KDV ORANI (%)]]/100)</f>
        <v/>
      </c>
      <c r="J14" s="40" t="str">
        <f t="shared" si="0"/>
        <v/>
      </c>
      <c r="K14" s="60" t="str">
        <f t="shared" si="1"/>
        <v/>
      </c>
      <c r="L14" s="39"/>
      <c r="M14" s="40" t="str">
        <f t="shared" si="2"/>
        <v/>
      </c>
      <c r="N14" s="40" t="str">
        <f>IF(F14="","",M14*'Ana Sayfa'!$F$13)</f>
        <v/>
      </c>
      <c r="O14" s="41" t="str">
        <f>IF(F14="","",IF(F14&gt;'Ana Sayfa'!$F$17,"GEREKLİ","GEREKMEZ"))</f>
        <v/>
      </c>
      <c r="P14" s="38"/>
      <c r="Q14" s="41" t="str">
        <f t="shared" ca="1" si="3"/>
        <v/>
      </c>
      <c r="R14" s="40" t="str">
        <f t="shared" si="4"/>
        <v/>
      </c>
    </row>
    <row r="15" spans="1:18" x14ac:dyDescent="0.25">
      <c r="C15" s="56"/>
      <c r="D15" s="56"/>
      <c r="E15" s="38"/>
      <c r="F15" s="39"/>
      <c r="G15" s="39"/>
      <c r="H15" s="61"/>
      <c r="I15" s="40" t="str">
        <f>IF(G15="","",G15*TblElektrik[[#This Row],[KDV ORANI (%)]]/100)</f>
        <v/>
      </c>
      <c r="J15" s="40" t="str">
        <f t="shared" si="0"/>
        <v/>
      </c>
      <c r="K15" s="60" t="str">
        <f t="shared" si="1"/>
        <v/>
      </c>
      <c r="L15" s="39"/>
      <c r="M15" s="40" t="str">
        <f t="shared" si="2"/>
        <v/>
      </c>
      <c r="N15" s="40" t="str">
        <f>IF(F15="","",M15*'Ana Sayfa'!$F$13)</f>
        <v/>
      </c>
      <c r="O15" s="41" t="str">
        <f>IF(F15="","",IF(F15&gt;'Ana Sayfa'!$F$17,"GEREKLİ","GEREKMEZ"))</f>
        <v/>
      </c>
      <c r="P15" s="38"/>
      <c r="Q15" s="41" t="str">
        <f t="shared" ca="1" si="3"/>
        <v/>
      </c>
      <c r="R15" s="40" t="str">
        <f t="shared" si="4"/>
        <v/>
      </c>
    </row>
    <row r="16" spans="1:18" x14ac:dyDescent="0.25">
      <c r="C16" s="56"/>
      <c r="D16" s="56"/>
      <c r="E16" s="38"/>
      <c r="F16" s="39"/>
      <c r="G16" s="39"/>
      <c r="H16" s="61"/>
      <c r="I16" s="40" t="str">
        <f>IF(G16="","",G16*TblElektrik[[#This Row],[KDV ORANI (%)]]/100)</f>
        <v/>
      </c>
      <c r="J16" s="40" t="str">
        <f t="shared" si="0"/>
        <v/>
      </c>
      <c r="K16" s="60" t="str">
        <f t="shared" si="1"/>
        <v/>
      </c>
      <c r="L16" s="39"/>
      <c r="M16" s="40" t="str">
        <f t="shared" si="2"/>
        <v/>
      </c>
      <c r="N16" s="40" t="str">
        <f>IF(F16="","",M16*'Ana Sayfa'!$F$13)</f>
        <v/>
      </c>
      <c r="O16" s="41" t="str">
        <f>IF(F16="","",IF(F16&gt;'Ana Sayfa'!$F$17,"GEREKLİ","GEREKMEZ"))</f>
        <v/>
      </c>
      <c r="P16" s="38"/>
      <c r="Q16" s="41" t="str">
        <f t="shared" ca="1" si="3"/>
        <v/>
      </c>
      <c r="R16" s="40" t="str">
        <f t="shared" si="4"/>
        <v/>
      </c>
    </row>
    <row r="17" spans="3:18" x14ac:dyDescent="0.25">
      <c r="C17" s="56"/>
      <c r="D17" s="56"/>
      <c r="E17" s="38"/>
      <c r="F17" s="39"/>
      <c r="G17" s="39"/>
      <c r="H17" s="61"/>
      <c r="I17" s="40" t="str">
        <f>IF(G17="","",G17*TblElektrik[[#This Row],[KDV ORANI (%)]]/100)</f>
        <v/>
      </c>
      <c r="J17" s="40" t="str">
        <f t="shared" si="0"/>
        <v/>
      </c>
      <c r="K17" s="60" t="str">
        <f t="shared" si="1"/>
        <v/>
      </c>
      <c r="L17" s="39"/>
      <c r="M17" s="40" t="str">
        <f t="shared" si="2"/>
        <v/>
      </c>
      <c r="N17" s="40" t="str">
        <f>IF(F17="","",M17*'Ana Sayfa'!$F$13)</f>
        <v/>
      </c>
      <c r="O17" s="41" t="str">
        <f>IF(F17="","",IF(F17&gt;'Ana Sayfa'!$F$17,"GEREKLİ","GEREKMEZ"))</f>
        <v/>
      </c>
      <c r="P17" s="38"/>
      <c r="Q17" s="41" t="str">
        <f t="shared" ca="1" si="3"/>
        <v/>
      </c>
      <c r="R17" s="40" t="str">
        <f t="shared" si="4"/>
        <v/>
      </c>
    </row>
    <row r="18" spans="3:18" x14ac:dyDescent="0.25">
      <c r="C18" s="56"/>
      <c r="D18" s="56"/>
      <c r="E18" s="38"/>
      <c r="F18" s="39"/>
      <c r="G18" s="39"/>
      <c r="H18" s="61"/>
      <c r="I18" s="40" t="str">
        <f>IF(G18="","",G18*TblElektrik[[#This Row],[KDV ORANI (%)]]/100)</f>
        <v/>
      </c>
      <c r="J18" s="40" t="str">
        <f t="shared" si="0"/>
        <v/>
      </c>
      <c r="K18" s="60" t="str">
        <f t="shared" si="1"/>
        <v/>
      </c>
      <c r="L18" s="39"/>
      <c r="M18" s="40" t="str">
        <f t="shared" si="2"/>
        <v/>
      </c>
      <c r="N18" s="40" t="str">
        <f>IF(F18="","",M18*'Ana Sayfa'!$F$13)</f>
        <v/>
      </c>
      <c r="O18" s="41" t="str">
        <f>IF(F18="","",IF(F18&gt;'Ana Sayfa'!$F$17,"GEREKLİ","GEREKMEZ"))</f>
        <v/>
      </c>
      <c r="P18" s="38"/>
      <c r="Q18" s="41" t="str">
        <f t="shared" ca="1" si="3"/>
        <v/>
      </c>
      <c r="R18" s="40" t="str">
        <f t="shared" si="4"/>
        <v/>
      </c>
    </row>
    <row r="19" spans="3:18" x14ac:dyDescent="0.25">
      <c r="C19" s="56"/>
      <c r="D19" s="56"/>
      <c r="E19" s="38"/>
      <c r="F19" s="39"/>
      <c r="G19" s="39"/>
      <c r="H19" s="61"/>
      <c r="I19" s="40" t="str">
        <f>IF(G19="","",G19*TblElektrik[[#This Row],[KDV ORANI (%)]]/100)</f>
        <v/>
      </c>
      <c r="J19" s="40" t="str">
        <f t="shared" si="0"/>
        <v/>
      </c>
      <c r="K19" s="60" t="str">
        <f t="shared" si="1"/>
        <v/>
      </c>
      <c r="L19" s="39"/>
      <c r="M19" s="40" t="str">
        <f t="shared" si="2"/>
        <v/>
      </c>
      <c r="N19" s="40" t="str">
        <f>IF(F19="","",M19*'Ana Sayfa'!$F$13)</f>
        <v/>
      </c>
      <c r="O19" s="41" t="str">
        <f>IF(F19="","",IF(F19&gt;'Ana Sayfa'!$F$17,"GEREKLİ","GEREKMEZ"))</f>
        <v/>
      </c>
      <c r="P19" s="38"/>
      <c r="Q19" s="41" t="str">
        <f t="shared" ca="1" si="3"/>
        <v/>
      </c>
      <c r="R19" s="40" t="str">
        <f t="shared" si="4"/>
        <v/>
      </c>
    </row>
    <row r="20" spans="3:18" x14ac:dyDescent="0.25">
      <c r="C20" s="56"/>
      <c r="D20" s="56"/>
      <c r="E20" s="38"/>
      <c r="F20" s="39"/>
      <c r="G20" s="39"/>
      <c r="H20" s="61"/>
      <c r="I20" s="40" t="str">
        <f>IF(G20="","",G20*TblElektrik[[#This Row],[KDV ORANI (%)]]/100)</f>
        <v/>
      </c>
      <c r="J20" s="40" t="str">
        <f t="shared" si="0"/>
        <v/>
      </c>
      <c r="K20" s="60" t="str">
        <f t="shared" si="1"/>
        <v/>
      </c>
      <c r="L20" s="39"/>
      <c r="M20" s="40" t="str">
        <f t="shared" si="2"/>
        <v/>
      </c>
      <c r="N20" s="40" t="str">
        <f>IF(F20="","",M20*'Ana Sayfa'!$F$13)</f>
        <v/>
      </c>
      <c r="O20" s="41" t="str">
        <f>IF(F20="","",IF(F20&gt;'Ana Sayfa'!$F$17,"GEREKLİ","GEREKMEZ"))</f>
        <v/>
      </c>
      <c r="P20" s="38"/>
      <c r="Q20" s="41" t="str">
        <f t="shared" ca="1" si="3"/>
        <v/>
      </c>
      <c r="R20" s="40" t="str">
        <f t="shared" si="4"/>
        <v/>
      </c>
    </row>
    <row r="21" spans="3:18" x14ac:dyDescent="0.25">
      <c r="C21" s="56"/>
      <c r="D21" s="56"/>
      <c r="E21" s="38"/>
      <c r="F21" s="39"/>
      <c r="G21" s="39"/>
      <c r="H21" s="61"/>
      <c r="I21" s="40" t="str">
        <f>IF(G21="","",G21*TblElektrik[[#This Row],[KDV ORANI (%)]]/100)</f>
        <v/>
      </c>
      <c r="J21" s="40" t="str">
        <f t="shared" si="0"/>
        <v/>
      </c>
      <c r="K21" s="60" t="str">
        <f t="shared" si="1"/>
        <v/>
      </c>
      <c r="L21" s="39"/>
      <c r="M21" s="40" t="str">
        <f t="shared" si="2"/>
        <v/>
      </c>
      <c r="N21" s="40" t="str">
        <f>IF(F21="","",M21*'Ana Sayfa'!$F$13)</f>
        <v/>
      </c>
      <c r="O21" s="41" t="str">
        <f>IF(F21="","",IF(F21&gt;'Ana Sayfa'!$F$17,"GEREKLİ","GEREKMEZ"))</f>
        <v/>
      </c>
      <c r="P21" s="38"/>
      <c r="Q21" s="41" t="str">
        <f t="shared" ca="1" si="3"/>
        <v/>
      </c>
      <c r="R21" s="40" t="str">
        <f t="shared" si="4"/>
        <v/>
      </c>
    </row>
    <row r="22" spans="3:18" x14ac:dyDescent="0.25">
      <c r="C22" s="56"/>
      <c r="D22" s="56"/>
      <c r="E22" s="38"/>
      <c r="F22" s="39"/>
      <c r="G22" s="39"/>
      <c r="H22" s="61"/>
      <c r="I22" s="40" t="str">
        <f>IF(G22="","",G22*TblElektrik[[#This Row],[KDV ORANI (%)]]/100)</f>
        <v/>
      </c>
      <c r="J22" s="40" t="str">
        <f t="shared" si="0"/>
        <v/>
      </c>
      <c r="K22" s="60" t="str">
        <f t="shared" si="1"/>
        <v/>
      </c>
      <c r="L22" s="39"/>
      <c r="M22" s="40" t="str">
        <f t="shared" si="2"/>
        <v/>
      </c>
      <c r="N22" s="40" t="str">
        <f>IF(F22="","",M22*'Ana Sayfa'!$F$13)</f>
        <v/>
      </c>
      <c r="O22" s="41" t="str">
        <f>IF(F22="","",IF(F22&gt;'Ana Sayfa'!$F$17,"GEREKLİ","GEREKMEZ"))</f>
        <v/>
      </c>
      <c r="P22" s="38"/>
      <c r="Q22" s="41" t="str">
        <f t="shared" ca="1" si="3"/>
        <v/>
      </c>
      <c r="R22" s="40" t="str">
        <f t="shared" si="4"/>
        <v/>
      </c>
    </row>
    <row r="23" spans="3:18" x14ac:dyDescent="0.25">
      <c r="C23" s="56"/>
      <c r="D23" s="56"/>
      <c r="E23" s="38"/>
      <c r="F23" s="39"/>
      <c r="G23" s="39"/>
      <c r="H23" s="61"/>
      <c r="I23" s="40" t="str">
        <f>IF(G23="","",G23*TblElektrik[[#This Row],[KDV ORANI (%)]]/100)</f>
        <v/>
      </c>
      <c r="J23" s="40" t="str">
        <f t="shared" si="0"/>
        <v/>
      </c>
      <c r="K23" s="60" t="str">
        <f t="shared" si="1"/>
        <v/>
      </c>
      <c r="L23" s="39"/>
      <c r="M23" s="40" t="str">
        <f t="shared" si="2"/>
        <v/>
      </c>
      <c r="N23" s="40" t="str">
        <f>IF(F23="","",M23*'Ana Sayfa'!$F$13)</f>
        <v/>
      </c>
      <c r="O23" s="41" t="str">
        <f>IF(F23="","",IF(F23&gt;'Ana Sayfa'!$F$17,"GEREKLİ","GEREKMEZ"))</f>
        <v/>
      </c>
      <c r="P23" s="38"/>
      <c r="Q23" s="41" t="str">
        <f t="shared" ca="1" si="3"/>
        <v/>
      </c>
      <c r="R23" s="40" t="str">
        <f t="shared" si="4"/>
        <v/>
      </c>
    </row>
    <row r="24" spans="3:18" x14ac:dyDescent="0.25">
      <c r="C24" s="56"/>
      <c r="D24" s="56"/>
      <c r="E24" s="38"/>
      <c r="F24" s="39"/>
      <c r="G24" s="39"/>
      <c r="H24" s="61"/>
      <c r="I24" s="40" t="str">
        <f>IF(G24="","",G24*TblElektrik[[#This Row],[KDV ORANI (%)]]/100)</f>
        <v/>
      </c>
      <c r="J24" s="40" t="str">
        <f t="shared" si="0"/>
        <v/>
      </c>
      <c r="K24" s="60" t="str">
        <f t="shared" si="1"/>
        <v/>
      </c>
      <c r="L24" s="39"/>
      <c r="M24" s="40" t="str">
        <f t="shared" si="2"/>
        <v/>
      </c>
      <c r="N24" s="40" t="str">
        <f>IF(F24="","",M24*'Ana Sayfa'!$F$13)</f>
        <v/>
      </c>
      <c r="O24" s="41" t="str">
        <f>IF(F24="","",IF(F24&gt;'Ana Sayfa'!$F$17,"GEREKLİ","GEREKMEZ"))</f>
        <v/>
      </c>
      <c r="P24" s="38"/>
      <c r="Q24" s="41" t="str">
        <f t="shared" ca="1" si="3"/>
        <v/>
      </c>
      <c r="R24" s="40" t="str">
        <f t="shared" si="4"/>
        <v/>
      </c>
    </row>
    <row r="25" spans="3:18" x14ac:dyDescent="0.25">
      <c r="C25" s="56"/>
      <c r="D25" s="56"/>
      <c r="E25" s="38"/>
      <c r="F25" s="39"/>
      <c r="G25" s="39"/>
      <c r="H25" s="61"/>
      <c r="I25" s="40" t="str">
        <f>IF(G25="","",G25*TblElektrik[[#This Row],[KDV ORANI (%)]]/100)</f>
        <v/>
      </c>
      <c r="J25" s="40" t="str">
        <f t="shared" si="0"/>
        <v/>
      </c>
      <c r="K25" s="60" t="str">
        <f t="shared" si="1"/>
        <v/>
      </c>
      <c r="L25" s="39"/>
      <c r="M25" s="40" t="str">
        <f t="shared" si="2"/>
        <v/>
      </c>
      <c r="N25" s="40" t="str">
        <f>IF(F25="","",M25*'Ana Sayfa'!$F$13)</f>
        <v/>
      </c>
      <c r="O25" s="41" t="str">
        <f>IF(F25="","",IF(F25&gt;'Ana Sayfa'!$F$17,"GEREKLİ","GEREKMEZ"))</f>
        <v/>
      </c>
      <c r="P25" s="38"/>
      <c r="Q25" s="41" t="str">
        <f t="shared" ca="1" si="3"/>
        <v/>
      </c>
      <c r="R25" s="40" t="str">
        <f t="shared" si="4"/>
        <v/>
      </c>
    </row>
    <row r="26" spans="3:18" x14ac:dyDescent="0.25">
      <c r="C26" s="56"/>
      <c r="D26" s="56"/>
      <c r="E26" s="38"/>
      <c r="F26" s="39"/>
      <c r="G26" s="39"/>
      <c r="H26" s="61"/>
      <c r="I26" s="40" t="str">
        <f>IF(G26="","",G26*TblElektrik[[#This Row],[KDV ORANI (%)]]/100)</f>
        <v/>
      </c>
      <c r="J26" s="40" t="str">
        <f t="shared" si="0"/>
        <v/>
      </c>
      <c r="K26" s="60" t="str">
        <f t="shared" si="1"/>
        <v/>
      </c>
      <c r="L26" s="39"/>
      <c r="M26" s="40" t="str">
        <f t="shared" si="2"/>
        <v/>
      </c>
      <c r="N26" s="40" t="str">
        <f>IF(F26="","",M26*'Ana Sayfa'!$F$13)</f>
        <v/>
      </c>
      <c r="O26" s="41" t="str">
        <f>IF(F26="","",IF(F26&gt;'Ana Sayfa'!$F$17,"GEREKLİ","GEREKMEZ"))</f>
        <v/>
      </c>
      <c r="P26" s="38"/>
      <c r="Q26" s="41" t="str">
        <f t="shared" ca="1" si="3"/>
        <v/>
      </c>
      <c r="R26" s="40" t="str">
        <f t="shared" si="4"/>
        <v/>
      </c>
    </row>
    <row r="27" spans="3:18" x14ac:dyDescent="0.25">
      <c r="C27" s="56"/>
      <c r="D27" s="56"/>
      <c r="E27" s="38"/>
      <c r="F27" s="39"/>
      <c r="G27" s="39"/>
      <c r="H27" s="61"/>
      <c r="I27" s="40" t="str">
        <f>IF(G27="","",G27*TblElektrik[[#This Row],[KDV ORANI (%)]]/100)</f>
        <v/>
      </c>
      <c r="J27" s="40" t="str">
        <f t="shared" si="0"/>
        <v/>
      </c>
      <c r="K27" s="60" t="str">
        <f t="shared" si="1"/>
        <v/>
      </c>
      <c r="L27" s="39"/>
      <c r="M27" s="40" t="str">
        <f t="shared" si="2"/>
        <v/>
      </c>
      <c r="N27" s="40" t="str">
        <f>IF(F27="","",M27*'Ana Sayfa'!$F$13)</f>
        <v/>
      </c>
      <c r="O27" s="41" t="str">
        <f>IF(F27="","",IF(F27&gt;'Ana Sayfa'!$F$17,"GEREKLİ","GEREKMEZ"))</f>
        <v/>
      </c>
      <c r="P27" s="38"/>
      <c r="Q27" s="41" t="str">
        <f t="shared" ca="1" si="3"/>
        <v/>
      </c>
      <c r="R27" s="40" t="str">
        <f t="shared" si="4"/>
        <v/>
      </c>
    </row>
    <row r="28" spans="3:18" x14ac:dyDescent="0.25">
      <c r="C28" s="56"/>
      <c r="D28" s="56"/>
      <c r="E28" s="38"/>
      <c r="F28" s="39"/>
      <c r="G28" s="39"/>
      <c r="H28" s="61"/>
      <c r="I28" s="40" t="str">
        <f>IF(G28="","",G28*TblElektrik[[#This Row],[KDV ORANI (%)]]/100)</f>
        <v/>
      </c>
      <c r="J28" s="40" t="str">
        <f t="shared" si="0"/>
        <v/>
      </c>
      <c r="K28" s="60" t="str">
        <f t="shared" si="1"/>
        <v/>
      </c>
      <c r="L28" s="39"/>
      <c r="M28" s="40" t="str">
        <f t="shared" si="2"/>
        <v/>
      </c>
      <c r="N28" s="40" t="str">
        <f>IF(F28="","",M28*'Ana Sayfa'!$F$13)</f>
        <v/>
      </c>
      <c r="O28" s="41" t="str">
        <f>IF(F28="","",IF(F28&gt;'Ana Sayfa'!$F$17,"GEREKLİ","GEREKMEZ"))</f>
        <v/>
      </c>
      <c r="P28" s="38"/>
      <c r="Q28" s="41" t="str">
        <f t="shared" ca="1" si="3"/>
        <v/>
      </c>
      <c r="R28" s="40" t="str">
        <f t="shared" si="4"/>
        <v/>
      </c>
    </row>
    <row r="29" spans="3:18" x14ac:dyDescent="0.25">
      <c r="C29" s="56"/>
      <c r="D29" s="56"/>
      <c r="E29" s="38"/>
      <c r="F29" s="39"/>
      <c r="G29" s="39"/>
      <c r="H29" s="61"/>
      <c r="I29" s="40" t="str">
        <f>IF(G29="","",G29*TblElektrik[[#This Row],[KDV ORANI (%)]]/100)</f>
        <v/>
      </c>
      <c r="J29" s="40" t="str">
        <f t="shared" si="0"/>
        <v/>
      </c>
      <c r="K29" s="60" t="str">
        <f t="shared" si="1"/>
        <v/>
      </c>
      <c r="L29" s="39"/>
      <c r="M29" s="40" t="str">
        <f t="shared" si="2"/>
        <v/>
      </c>
      <c r="N29" s="40" t="str">
        <f>IF(F29="","",M29*'Ana Sayfa'!$F$13)</f>
        <v/>
      </c>
      <c r="O29" s="41" t="str">
        <f>IF(F29="","",IF(F29&gt;'Ana Sayfa'!$F$17,"GEREKLİ","GEREKMEZ"))</f>
        <v/>
      </c>
      <c r="P29" s="38"/>
      <c r="Q29" s="41" t="str">
        <f t="shared" ca="1" si="3"/>
        <v/>
      </c>
      <c r="R29" s="40" t="str">
        <f t="shared" si="4"/>
        <v/>
      </c>
    </row>
    <row r="30" spans="3:18" x14ac:dyDescent="0.25">
      <c r="C30" s="56"/>
      <c r="D30" s="56"/>
      <c r="E30" s="38"/>
      <c r="F30" s="39"/>
      <c r="G30" s="39"/>
      <c r="H30" s="61"/>
      <c r="I30" s="40" t="str">
        <f>IF(G30="","",G30*TblElektrik[[#This Row],[KDV ORANI (%)]]/100)</f>
        <v/>
      </c>
      <c r="J30" s="40" t="str">
        <f t="shared" si="0"/>
        <v/>
      </c>
      <c r="K30" s="60" t="str">
        <f t="shared" si="1"/>
        <v/>
      </c>
      <c r="L30" s="39"/>
      <c r="M30" s="40" t="str">
        <f t="shared" si="2"/>
        <v/>
      </c>
      <c r="N30" s="40" t="str">
        <f>IF(F30="","",M30*'Ana Sayfa'!$F$13)</f>
        <v/>
      </c>
      <c r="O30" s="41" t="str">
        <f>IF(F30="","",IF(F30&gt;'Ana Sayfa'!$F$17,"GEREKLİ","GEREKMEZ"))</f>
        <v/>
      </c>
      <c r="P30" s="38"/>
      <c r="Q30" s="41" t="str">
        <f t="shared" ca="1" si="3"/>
        <v/>
      </c>
      <c r="R30" s="40" t="str">
        <f t="shared" si="4"/>
        <v/>
      </c>
    </row>
    <row r="31" spans="3:18" x14ac:dyDescent="0.25">
      <c r="C31" s="56"/>
      <c r="D31" s="56"/>
      <c r="E31" s="38"/>
      <c r="F31" s="39"/>
      <c r="G31" s="39"/>
      <c r="H31" s="61"/>
      <c r="I31" s="40" t="str">
        <f>IF(G31="","",G31*TblElektrik[[#This Row],[KDV ORANI (%)]]/100)</f>
        <v/>
      </c>
      <c r="J31" s="40" t="str">
        <f t="shared" si="0"/>
        <v/>
      </c>
      <c r="K31" s="60" t="str">
        <f t="shared" si="1"/>
        <v/>
      </c>
      <c r="L31" s="39"/>
      <c r="M31" s="40" t="str">
        <f t="shared" si="2"/>
        <v/>
      </c>
      <c r="N31" s="40" t="str">
        <f>IF(F31="","",M31*'Ana Sayfa'!$F$13)</f>
        <v/>
      </c>
      <c r="O31" s="41" t="str">
        <f>IF(F31="","",IF(F31&gt;'Ana Sayfa'!$F$17,"GEREKLİ","GEREKMEZ"))</f>
        <v/>
      </c>
      <c r="P31" s="38"/>
      <c r="Q31" s="41" t="str">
        <f t="shared" ca="1" si="3"/>
        <v/>
      </c>
      <c r="R31" s="40" t="str">
        <f t="shared" si="4"/>
        <v/>
      </c>
    </row>
    <row r="32" spans="3:18" x14ac:dyDescent="0.25">
      <c r="C32" s="56"/>
      <c r="D32" s="56"/>
      <c r="E32" s="38"/>
      <c r="F32" s="39"/>
      <c r="G32" s="39"/>
      <c r="H32" s="61"/>
      <c r="I32" s="40" t="str">
        <f>IF(G32="","",G32*TblElektrik[[#This Row],[KDV ORANI (%)]]/100)</f>
        <v/>
      </c>
      <c r="J32" s="40" t="str">
        <f t="shared" si="0"/>
        <v/>
      </c>
      <c r="K32" s="60" t="str">
        <f t="shared" si="1"/>
        <v/>
      </c>
      <c r="L32" s="39"/>
      <c r="M32" s="40" t="str">
        <f t="shared" si="2"/>
        <v/>
      </c>
      <c r="N32" s="40" t="str">
        <f>IF(F32="","",M32*'Ana Sayfa'!$F$13)</f>
        <v/>
      </c>
      <c r="O32" s="41" t="str">
        <f>IF(F32="","",IF(F32&gt;'Ana Sayfa'!$F$17,"GEREKLİ","GEREKMEZ"))</f>
        <v/>
      </c>
      <c r="P32" s="38"/>
      <c r="Q32" s="41" t="str">
        <f t="shared" ca="1" si="3"/>
        <v/>
      </c>
      <c r="R32" s="40" t="str">
        <f t="shared" si="4"/>
        <v/>
      </c>
    </row>
    <row r="33" spans="3:18" x14ac:dyDescent="0.25">
      <c r="C33" s="56"/>
      <c r="D33" s="56"/>
      <c r="E33" s="38"/>
      <c r="F33" s="39"/>
      <c r="G33" s="39"/>
      <c r="H33" s="61"/>
      <c r="I33" s="40" t="str">
        <f>IF(G33="","",G33*TblElektrik[[#This Row],[KDV ORANI (%)]]/100)</f>
        <v/>
      </c>
      <c r="J33" s="40" t="str">
        <f t="shared" si="0"/>
        <v/>
      </c>
      <c r="K33" s="60" t="str">
        <f t="shared" si="1"/>
        <v/>
      </c>
      <c r="L33" s="39"/>
      <c r="M33" s="40" t="str">
        <f t="shared" si="2"/>
        <v/>
      </c>
      <c r="N33" s="40" t="str">
        <f>IF(F33="","",M33*'Ana Sayfa'!$F$13)</f>
        <v/>
      </c>
      <c r="O33" s="41" t="str">
        <f>IF(F33="","",IF(F33&gt;'Ana Sayfa'!$F$17,"GEREKLİ","GEREKMEZ"))</f>
        <v/>
      </c>
      <c r="P33" s="38"/>
      <c r="Q33" s="41" t="str">
        <f t="shared" ca="1" si="3"/>
        <v/>
      </c>
      <c r="R33" s="40" t="str">
        <f t="shared" si="4"/>
        <v/>
      </c>
    </row>
    <row r="34" spans="3:18" x14ac:dyDescent="0.25">
      <c r="C34" s="56"/>
      <c r="D34" s="56"/>
      <c r="E34" s="38"/>
      <c r="F34" s="39"/>
      <c r="G34" s="39"/>
      <c r="H34" s="61"/>
      <c r="I34" s="40" t="str">
        <f>IF(G34="","",G34*TblElektrik[[#This Row],[KDV ORANI (%)]]/100)</f>
        <v/>
      </c>
      <c r="J34" s="40" t="str">
        <f t="shared" si="0"/>
        <v/>
      </c>
      <c r="K34" s="60" t="str">
        <f t="shared" si="1"/>
        <v/>
      </c>
      <c r="L34" s="39"/>
      <c r="M34" s="40" t="str">
        <f t="shared" si="2"/>
        <v/>
      </c>
      <c r="N34" s="40" t="str">
        <f>IF(F34="","",M34*'Ana Sayfa'!$F$13)</f>
        <v/>
      </c>
      <c r="O34" s="41" t="str">
        <f>IF(F34="","",IF(F34&gt;'Ana Sayfa'!$F$17,"GEREKLİ","GEREKMEZ"))</f>
        <v/>
      </c>
      <c r="P34" s="38"/>
      <c r="Q34" s="41" t="str">
        <f t="shared" ca="1" si="3"/>
        <v/>
      </c>
      <c r="R34" s="40" t="str">
        <f t="shared" si="4"/>
        <v/>
      </c>
    </row>
    <row r="35" spans="3:18" ht="26.25" customHeight="1" x14ac:dyDescent="0.25">
      <c r="C35" s="59"/>
      <c r="D35" s="32" t="s">
        <v>62</v>
      </c>
      <c r="E35" s="31"/>
      <c r="F35" s="33">
        <f>SUM(F10:F34)</f>
        <v>0</v>
      </c>
      <c r="G35" s="33">
        <f>SUBTOTAL(109,TblElektrik[GECİKME BEDELİ])</f>
        <v>0</v>
      </c>
      <c r="H35" s="62"/>
      <c r="I35" s="33">
        <f>SUBTOTAL(109,TblElektrik[GECİKME BEDELİ KDV-Sİ])</f>
        <v>0</v>
      </c>
      <c r="J35" s="33">
        <f>SUM(J10:J34)</f>
        <v>0</v>
      </c>
      <c r="K35" s="31"/>
      <c r="L35" s="33">
        <f>SUM(L10:L34)</f>
        <v>0</v>
      </c>
      <c r="M35" s="33">
        <f>SUBTOTAL(109,TblElektrik[DAMGA VERGİSİ MATRAHI])</f>
        <v>0</v>
      </c>
      <c r="N35" s="33">
        <f>SUM(N10:N34)</f>
        <v>0</v>
      </c>
      <c r="O35" s="31"/>
      <c r="P35" s="31"/>
      <c r="Q35" s="31"/>
      <c r="R35" s="33">
        <f>SUM(R10:R34)</f>
        <v>0</v>
      </c>
    </row>
    <row r="36" spans="3:18" ht="22.5" customHeight="1" x14ac:dyDescent="0.25"/>
    <row r="37" spans="3:18" x14ac:dyDescent="0.2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</row>
    <row r="38" spans="3:18" ht="21.75" customHeight="1" x14ac:dyDescent="0.25">
      <c r="C38" s="140" t="s">
        <v>63</v>
      </c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</row>
    <row r="39" spans="3:18" ht="21.75" customHeight="1" x14ac:dyDescent="0.25">
      <c r="C39" s="142" t="s">
        <v>233</v>
      </c>
      <c r="D39" s="142"/>
      <c r="E39" s="143" t="s">
        <v>65</v>
      </c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</row>
    <row r="40" spans="3:18" ht="21.75" customHeight="1" x14ac:dyDescent="0.25">
      <c r="C40" s="142" t="s">
        <v>234</v>
      </c>
      <c r="D40" s="142"/>
      <c r="E40" s="143" t="s">
        <v>101</v>
      </c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</row>
    <row r="41" spans="3:18" ht="21.75" customHeight="1" x14ac:dyDescent="0.25">
      <c r="C41" s="142" t="s">
        <v>235</v>
      </c>
      <c r="D41" s="142"/>
      <c r="E41" s="143" t="s">
        <v>103</v>
      </c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</row>
    <row r="42" spans="3:18" ht="21.75" customHeight="1" x14ac:dyDescent="0.25">
      <c r="C42" s="141" t="s">
        <v>241</v>
      </c>
      <c r="D42" s="141"/>
      <c r="E42" s="141"/>
      <c r="F42" s="141"/>
      <c r="G42" s="141"/>
      <c r="H42" s="141"/>
      <c r="I42" s="141"/>
      <c r="J42" s="141"/>
      <c r="K42" s="141" t="s">
        <v>242</v>
      </c>
      <c r="L42" s="141"/>
      <c r="M42" s="141"/>
      <c r="N42" s="141"/>
      <c r="O42" s="141"/>
      <c r="P42" s="141"/>
      <c r="Q42" s="141" t="s">
        <v>246</v>
      </c>
      <c r="R42" s="141"/>
    </row>
    <row r="43" spans="3:18" ht="21.75" customHeight="1" x14ac:dyDescent="0.25">
      <c r="C43" s="135" t="s">
        <v>103</v>
      </c>
      <c r="D43" s="135"/>
      <c r="E43" s="135"/>
      <c r="F43" s="135"/>
      <c r="G43" s="135"/>
      <c r="H43" s="135"/>
      <c r="I43" s="135"/>
      <c r="J43" s="135"/>
      <c r="K43" s="136" t="s">
        <v>102</v>
      </c>
      <c r="L43" s="136"/>
      <c r="M43" s="136"/>
      <c r="N43" s="136"/>
      <c r="O43" s="136"/>
      <c r="P43" s="136"/>
      <c r="Q43" s="137">
        <f>F35-J35</f>
        <v>0</v>
      </c>
      <c r="R43" s="137"/>
    </row>
    <row r="44" spans="3:18" ht="21.75" customHeight="1" x14ac:dyDescent="0.25">
      <c r="C44" s="135" t="s">
        <v>105</v>
      </c>
      <c r="D44" s="135"/>
      <c r="E44" s="135"/>
      <c r="F44" s="135"/>
      <c r="G44" s="135"/>
      <c r="H44" s="135"/>
      <c r="I44" s="135"/>
      <c r="J44" s="135"/>
      <c r="K44" s="136" t="s">
        <v>104</v>
      </c>
      <c r="L44" s="136"/>
      <c r="M44" s="136"/>
      <c r="N44" s="136"/>
      <c r="O44" s="136"/>
      <c r="P44" s="136"/>
      <c r="Q44" s="137">
        <f>J35</f>
        <v>0</v>
      </c>
      <c r="R44" s="137"/>
    </row>
    <row r="45" spans="3:18" ht="21.75" customHeight="1" x14ac:dyDescent="0.25">
      <c r="C45" s="135" t="s">
        <v>238</v>
      </c>
      <c r="D45" s="135"/>
      <c r="E45" s="135"/>
      <c r="F45" s="135"/>
      <c r="G45" s="135"/>
      <c r="H45" s="135"/>
      <c r="I45" s="135"/>
      <c r="J45" s="135"/>
      <c r="K45" s="136" t="s">
        <v>240</v>
      </c>
      <c r="L45" s="136"/>
      <c r="M45" s="136"/>
      <c r="N45" s="136"/>
      <c r="O45" s="136"/>
      <c r="P45" s="136"/>
      <c r="Q45" s="137">
        <f>N35</f>
        <v>0</v>
      </c>
      <c r="R45" s="137"/>
    </row>
    <row r="46" spans="3:18" ht="21.75" customHeight="1" x14ac:dyDescent="0.25">
      <c r="C46" s="139" t="s">
        <v>247</v>
      </c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7">
        <f>R35</f>
        <v>0</v>
      </c>
      <c r="R46" s="137"/>
    </row>
    <row r="47" spans="3:18" ht="24" customHeight="1" x14ac:dyDescent="0.25"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</row>
    <row r="48" spans="3:18" ht="17.25" customHeight="1" x14ac:dyDescent="0.25">
      <c r="C48" s="122" t="s">
        <v>75</v>
      </c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</row>
    <row r="49" spans="3:18" ht="17.25" customHeight="1" x14ac:dyDescent="0.25">
      <c r="C49" s="123" t="s">
        <v>106</v>
      </c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</row>
    <row r="50" spans="3:18" ht="17.25" customHeight="1" x14ac:dyDescent="0.25">
      <c r="C50" s="123" t="s">
        <v>107</v>
      </c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</row>
    <row r="51" spans="3:18" ht="17.25" customHeight="1" x14ac:dyDescent="0.25">
      <c r="C51" s="123" t="s">
        <v>108</v>
      </c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</row>
    <row r="52" spans="3:18" ht="17.25" customHeight="1" x14ac:dyDescent="0.25">
      <c r="C52" s="123" t="str">
        <f>"•  "&amp;TEXT('Ana Sayfa'!F17,"#.###,00")&amp;" TL üzeri ödemelerde vergi borcu belgesi zorunludur."</f>
        <v>•  5.000,00 TL üzeri ödemelerde vergi borcu belgesi zorunludur.</v>
      </c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</row>
    <row r="53" spans="3:18" ht="17.25" customHeight="1" x14ac:dyDescent="0.25">
      <c r="C53" s="123" t="s">
        <v>109</v>
      </c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</row>
    <row r="54" spans="3:18" x14ac:dyDescent="0.25">
      <c r="R54" s="24" t="s">
        <v>248</v>
      </c>
    </row>
  </sheetData>
  <mergeCells count="35">
    <mergeCell ref="D2:R2"/>
    <mergeCell ref="D3:R3"/>
    <mergeCell ref="D5:E5"/>
    <mergeCell ref="F5:R5"/>
    <mergeCell ref="I4:J4"/>
    <mergeCell ref="K4:R4"/>
    <mergeCell ref="G4:H4"/>
    <mergeCell ref="C38:R38"/>
    <mergeCell ref="C42:J42"/>
    <mergeCell ref="K42:P42"/>
    <mergeCell ref="Q42:R42"/>
    <mergeCell ref="C39:D39"/>
    <mergeCell ref="C40:D40"/>
    <mergeCell ref="E39:R39"/>
    <mergeCell ref="E40:R40"/>
    <mergeCell ref="C41:D41"/>
    <mergeCell ref="E41:R41"/>
    <mergeCell ref="C43:J43"/>
    <mergeCell ref="K43:P43"/>
    <mergeCell ref="Q43:R43"/>
    <mergeCell ref="C44:J44"/>
    <mergeCell ref="K44:P44"/>
    <mergeCell ref="Q44:R44"/>
    <mergeCell ref="C45:J45"/>
    <mergeCell ref="K45:P45"/>
    <mergeCell ref="Q45:R45"/>
    <mergeCell ref="C47:R47"/>
    <mergeCell ref="C48:R48"/>
    <mergeCell ref="C46:P46"/>
    <mergeCell ref="Q46:R46"/>
    <mergeCell ref="C53:R53"/>
    <mergeCell ref="C49:R49"/>
    <mergeCell ref="C50:R50"/>
    <mergeCell ref="C51:R51"/>
    <mergeCell ref="C52:R52"/>
  </mergeCells>
  <conditionalFormatting sqref="K10:Q34">
    <cfRule type="cellIs" dxfId="46" priority="2" operator="equal">
      <formula>"GEREKLİ"</formula>
    </cfRule>
    <cfRule type="cellIs" dxfId="45" priority="3" operator="equal">
      <formula>"GEREKMEZ"</formula>
    </cfRule>
    <cfRule type="cellIs" dxfId="44" priority="4" operator="equal">
      <formula>"GEÇERLİ"</formula>
    </cfRule>
    <cfRule type="cellIs" dxfId="43" priority="5" operator="equal">
      <formula>"SÜRESİ DOLMUŞ"</formula>
    </cfRule>
    <cfRule type="cellIs" dxfId="42" priority="6" operator="equal">
      <formula>"TARİH GİRİLMEDİ"</formula>
    </cfRule>
    <cfRule type="cellIs" dxfId="41" priority="7" operator="equal">
      <formula>"GECİKME VAR – GEREKÇE KONTROLÜ"</formula>
    </cfRule>
  </conditionalFormatting>
  <dataValidations count="2">
    <dataValidation type="list" allowBlank="1" sqref="G4">
      <formula1>"Ocak,Şubat,Mart,Nisan,Mayıs,Haziran,Temmuz,Ağustos,Eylül,Ekim,Kasım,Aralık"</formula1>
      <formula2>0</formula2>
    </dataValidation>
    <dataValidation type="list" allowBlank="1" showInputMessage="1" showErrorMessage="1" sqref="H10:H34">
      <formula1>"1,10,18,20"</formula1>
    </dataValidation>
  </dataValidations>
  <hyperlinks>
    <hyperlink ref="A2" location="'Ana Sayfa'!A1" display="🏠  Ana Sayfa"/>
    <hyperlink ref="A3" location="'Telefon'!A1" display="📞  Telefon"/>
    <hyperlink ref="A4" location="'İnternet'!A1" display="🌐  İnternet"/>
    <hyperlink ref="A5" location="'Su'!A1" display="💧  Su"/>
    <hyperlink ref="A6" location="'Elektrik'!A1" display="⚡  Elektrik"/>
    <hyperlink ref="A7" location="'Doğalgaz'!A1" display="🔥  Doğalgaz"/>
    <hyperlink ref="A8" location="'Yıllık Tüketim'!A1" display="📈  Yıllık Tüketim"/>
    <hyperlink ref="A9" location="'Genel Bilgi'!A1" display="📋  Genel Bilgi"/>
  </hyperlinks>
  <printOptions horizontalCentered="1"/>
  <pageMargins left="0.4" right="0.4" top="0.5" bottom="0.5" header="0.511811023622047" footer="0.511811023622047"/>
  <pageSetup scale="50" orientation="landscape" blackAndWhite="1" horizontalDpi="4294967294" verticalDpi="4294967294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>
    <pageSetUpPr fitToPage="1"/>
  </sheetPr>
  <dimension ref="A1:Q55"/>
  <sheetViews>
    <sheetView showGridLines="0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A8" sqref="A8"/>
    </sheetView>
  </sheetViews>
  <sheetFormatPr defaultColWidth="8.7109375" defaultRowHeight="15" x14ac:dyDescent="0.25"/>
  <cols>
    <col min="1" max="1" width="20" customWidth="1"/>
    <col min="2" max="2" width="3" customWidth="1"/>
    <col min="3" max="3" width="17" customWidth="1"/>
    <col min="4" max="4" width="19.5703125" bestFit="1" customWidth="1"/>
    <col min="5" max="17" width="17" customWidth="1"/>
  </cols>
  <sheetData>
    <row r="1" spans="1:17" ht="6" customHeight="1" x14ac:dyDescent="0.2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7" customHeight="1" x14ac:dyDescent="0.25">
      <c r="A2" s="2" t="s">
        <v>0</v>
      </c>
      <c r="C2" s="152"/>
      <c r="D2" s="104" t="s">
        <v>110</v>
      </c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ht="27" customHeight="1" x14ac:dyDescent="0.25">
      <c r="A3" s="2" t="s">
        <v>2</v>
      </c>
      <c r="C3" s="152"/>
      <c r="D3" s="130" t="s">
        <v>3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</row>
    <row r="4" spans="1:17" ht="27" customHeight="1" x14ac:dyDescent="0.25">
      <c r="A4" s="2" t="s">
        <v>4</v>
      </c>
      <c r="C4" s="152"/>
      <c r="D4" s="57" t="s">
        <v>45</v>
      </c>
      <c r="E4" s="58"/>
      <c r="F4" s="57" t="s">
        <v>46</v>
      </c>
      <c r="G4" s="58"/>
      <c r="H4" s="144" t="s">
        <v>47</v>
      </c>
      <c r="I4" s="144"/>
      <c r="J4" s="153"/>
      <c r="K4" s="153"/>
      <c r="L4" s="153"/>
      <c r="M4" s="153"/>
      <c r="N4" s="153"/>
      <c r="O4" s="153"/>
      <c r="P4" s="153"/>
      <c r="Q4" s="153"/>
    </row>
    <row r="5" spans="1:17" ht="27" customHeight="1" x14ac:dyDescent="0.25">
      <c r="A5" s="2" t="s">
        <v>6</v>
      </c>
      <c r="C5" s="152"/>
      <c r="D5" s="119" t="s">
        <v>48</v>
      </c>
      <c r="E5" s="119"/>
      <c r="F5" s="120" t="s">
        <v>111</v>
      </c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</row>
    <row r="6" spans="1:17" ht="27" customHeight="1" x14ac:dyDescent="0.25">
      <c r="A6" s="2" t="s">
        <v>8</v>
      </c>
      <c r="C6" s="152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ht="27" customHeight="1" x14ac:dyDescent="0.25">
      <c r="A7" s="1" t="s">
        <v>10</v>
      </c>
      <c r="C7" s="152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ht="27" customHeight="1" x14ac:dyDescent="0.25">
      <c r="A8" s="2" t="s">
        <v>12</v>
      </c>
      <c r="C8" s="152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ht="27" customHeight="1" x14ac:dyDescent="0.25">
      <c r="A9" s="2" t="s">
        <v>14</v>
      </c>
      <c r="C9" s="152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ht="43.5" customHeight="1" x14ac:dyDescent="0.25">
      <c r="C10" s="49" t="s">
        <v>229</v>
      </c>
      <c r="D10" s="49" t="s">
        <v>51</v>
      </c>
      <c r="E10" s="49" t="s">
        <v>52</v>
      </c>
      <c r="F10" s="49" t="s">
        <v>228</v>
      </c>
      <c r="G10" s="49" t="s">
        <v>98</v>
      </c>
      <c r="H10" s="49" t="s">
        <v>99</v>
      </c>
      <c r="I10" s="49" t="s">
        <v>100</v>
      </c>
      <c r="J10" s="49" t="s">
        <v>86</v>
      </c>
      <c r="K10" s="49" t="s">
        <v>53</v>
      </c>
      <c r="L10" s="49" t="s">
        <v>55</v>
      </c>
      <c r="M10" s="49" t="s">
        <v>56</v>
      </c>
      <c r="N10" s="49" t="s">
        <v>58</v>
      </c>
      <c r="O10" s="49" t="s">
        <v>59</v>
      </c>
      <c r="P10" s="49" t="s">
        <v>60</v>
      </c>
      <c r="Q10" s="49" t="s">
        <v>61</v>
      </c>
    </row>
    <row r="11" spans="1:17" x14ac:dyDescent="0.25">
      <c r="C11" s="56"/>
      <c r="D11" s="56"/>
      <c r="E11" s="38"/>
      <c r="F11" s="39"/>
      <c r="G11" s="39"/>
      <c r="H11" s="40" t="str">
        <f>IF(G11="","",G11*'Ana Sayfa'!$F$16)</f>
        <v/>
      </c>
      <c r="I11" s="40" t="str">
        <f t="shared" ref="I11:I35" si="0">IF(G11="","",G11+H11)</f>
        <v/>
      </c>
      <c r="J11" s="41" t="str">
        <f t="shared" ref="J11:J35" si="1">IF(OR(I11="",I11=0),"","GECİKME VAR – GEREKÇE KONTROLÜ")</f>
        <v/>
      </c>
      <c r="K11" s="39"/>
      <c r="L11" s="40" t="str">
        <f t="shared" ref="L11:L35" si="2">IF(F11="","",F11-K11)</f>
        <v/>
      </c>
      <c r="M11" s="40" t="str">
        <f>IF(F11="","",L11*'Ana Sayfa'!$F$13)</f>
        <v/>
      </c>
      <c r="N11" s="41" t="str">
        <f>IF(F11="","",IF(F11&gt;'Ana Sayfa'!$F$17,"GEREKLİ","GEREKMEZ"))</f>
        <v/>
      </c>
      <c r="O11" s="38"/>
      <c r="P11" s="41" t="str">
        <f t="shared" ref="P11:P35" ca="1" si="3">IF(N11&lt;&gt;"GEREKLİ","",IF(O11="","TARİH GİRİLMEDİ",IF(TODAY()-O11&gt;15,"SÜRESİ DOLMUŞ","GEÇERLİ")))</f>
        <v/>
      </c>
      <c r="Q11" s="40" t="str">
        <f t="shared" ref="Q11:Q35" si="4">IF(F11="","",F11-M11)</f>
        <v/>
      </c>
    </row>
    <row r="12" spans="1:17" x14ac:dyDescent="0.25">
      <c r="C12" s="56"/>
      <c r="D12" s="56"/>
      <c r="E12" s="38"/>
      <c r="F12" s="39"/>
      <c r="G12" s="39"/>
      <c r="H12" s="40" t="str">
        <f>IF(G12="","",G12*'Ana Sayfa'!$F$16)</f>
        <v/>
      </c>
      <c r="I12" s="40" t="str">
        <f t="shared" si="0"/>
        <v/>
      </c>
      <c r="J12" s="41" t="str">
        <f t="shared" si="1"/>
        <v/>
      </c>
      <c r="K12" s="39"/>
      <c r="L12" s="40" t="str">
        <f t="shared" si="2"/>
        <v/>
      </c>
      <c r="M12" s="40" t="str">
        <f>IF(F12="","",L12*'Ana Sayfa'!$F$13)</f>
        <v/>
      </c>
      <c r="N12" s="41" t="str">
        <f>IF(F12="","",IF(F12&gt;'Ana Sayfa'!$F$17,"GEREKLİ","GEREKMEZ"))</f>
        <v/>
      </c>
      <c r="O12" s="38"/>
      <c r="P12" s="41" t="str">
        <f t="shared" ca="1" si="3"/>
        <v/>
      </c>
      <c r="Q12" s="40" t="str">
        <f t="shared" si="4"/>
        <v/>
      </c>
    </row>
    <row r="13" spans="1:17" x14ac:dyDescent="0.25">
      <c r="C13" s="56"/>
      <c r="D13" s="56"/>
      <c r="E13" s="38"/>
      <c r="F13" s="39"/>
      <c r="G13" s="39"/>
      <c r="H13" s="40" t="str">
        <f>IF(G13="","",G13*'Ana Sayfa'!$F$16)</f>
        <v/>
      </c>
      <c r="I13" s="40" t="str">
        <f t="shared" si="0"/>
        <v/>
      </c>
      <c r="J13" s="41" t="str">
        <f t="shared" si="1"/>
        <v/>
      </c>
      <c r="K13" s="39"/>
      <c r="L13" s="40" t="str">
        <f t="shared" si="2"/>
        <v/>
      </c>
      <c r="M13" s="40" t="str">
        <f>IF(F13="","",L13*'Ana Sayfa'!$F$13)</f>
        <v/>
      </c>
      <c r="N13" s="41" t="str">
        <f>IF(F13="","",IF(F13&gt;'Ana Sayfa'!$F$17,"GEREKLİ","GEREKMEZ"))</f>
        <v/>
      </c>
      <c r="O13" s="38"/>
      <c r="P13" s="41" t="str">
        <f t="shared" ca="1" si="3"/>
        <v/>
      </c>
      <c r="Q13" s="40" t="str">
        <f t="shared" si="4"/>
        <v/>
      </c>
    </row>
    <row r="14" spans="1:17" x14ac:dyDescent="0.25">
      <c r="C14" s="56"/>
      <c r="D14" s="56"/>
      <c r="E14" s="38"/>
      <c r="F14" s="39"/>
      <c r="G14" s="39"/>
      <c r="H14" s="40" t="str">
        <f>IF(G14="","",G14*'Ana Sayfa'!$F$16)</f>
        <v/>
      </c>
      <c r="I14" s="40" t="str">
        <f t="shared" si="0"/>
        <v/>
      </c>
      <c r="J14" s="41" t="str">
        <f t="shared" si="1"/>
        <v/>
      </c>
      <c r="K14" s="39"/>
      <c r="L14" s="40" t="str">
        <f t="shared" si="2"/>
        <v/>
      </c>
      <c r="M14" s="40" t="str">
        <f>IF(F14="","",L14*'Ana Sayfa'!$F$13)</f>
        <v/>
      </c>
      <c r="N14" s="41" t="str">
        <f>IF(F14="","",IF(F14&gt;'Ana Sayfa'!$F$17,"GEREKLİ","GEREKMEZ"))</f>
        <v/>
      </c>
      <c r="O14" s="38"/>
      <c r="P14" s="41" t="str">
        <f t="shared" ca="1" si="3"/>
        <v/>
      </c>
      <c r="Q14" s="40" t="str">
        <f t="shared" si="4"/>
        <v/>
      </c>
    </row>
    <row r="15" spans="1:17" x14ac:dyDescent="0.25">
      <c r="C15" s="56"/>
      <c r="D15" s="56"/>
      <c r="E15" s="38"/>
      <c r="F15" s="39"/>
      <c r="G15" s="39"/>
      <c r="H15" s="40" t="str">
        <f>IF(G15="","",G15*'Ana Sayfa'!$F$16)</f>
        <v/>
      </c>
      <c r="I15" s="40" t="str">
        <f t="shared" si="0"/>
        <v/>
      </c>
      <c r="J15" s="41" t="str">
        <f t="shared" si="1"/>
        <v/>
      </c>
      <c r="K15" s="39"/>
      <c r="L15" s="40" t="str">
        <f t="shared" si="2"/>
        <v/>
      </c>
      <c r="M15" s="40" t="str">
        <f>IF(F15="","",L15*'Ana Sayfa'!$F$13)</f>
        <v/>
      </c>
      <c r="N15" s="41" t="str">
        <f>IF(F15="","",IF(F15&gt;'Ana Sayfa'!$F$17,"GEREKLİ","GEREKMEZ"))</f>
        <v/>
      </c>
      <c r="O15" s="38"/>
      <c r="P15" s="41" t="str">
        <f t="shared" ca="1" si="3"/>
        <v/>
      </c>
      <c r="Q15" s="40" t="str">
        <f t="shared" si="4"/>
        <v/>
      </c>
    </row>
    <row r="16" spans="1:17" x14ac:dyDescent="0.25">
      <c r="C16" s="56"/>
      <c r="D16" s="56"/>
      <c r="E16" s="38"/>
      <c r="F16" s="39"/>
      <c r="G16" s="39"/>
      <c r="H16" s="40" t="str">
        <f>IF(G16="","",G16*'Ana Sayfa'!$F$16)</f>
        <v/>
      </c>
      <c r="I16" s="40" t="str">
        <f t="shared" si="0"/>
        <v/>
      </c>
      <c r="J16" s="41" t="str">
        <f t="shared" si="1"/>
        <v/>
      </c>
      <c r="K16" s="39"/>
      <c r="L16" s="40" t="str">
        <f t="shared" si="2"/>
        <v/>
      </c>
      <c r="M16" s="40" t="str">
        <f>IF(F16="","",L16*'Ana Sayfa'!$F$13)</f>
        <v/>
      </c>
      <c r="N16" s="41" t="str">
        <f>IF(F16="","",IF(F16&gt;'Ana Sayfa'!$F$17,"GEREKLİ","GEREKMEZ"))</f>
        <v/>
      </c>
      <c r="O16" s="38"/>
      <c r="P16" s="41" t="str">
        <f t="shared" ca="1" si="3"/>
        <v/>
      </c>
      <c r="Q16" s="40" t="str">
        <f t="shared" si="4"/>
        <v/>
      </c>
    </row>
    <row r="17" spans="3:17" x14ac:dyDescent="0.25">
      <c r="C17" s="56"/>
      <c r="D17" s="56"/>
      <c r="E17" s="38"/>
      <c r="F17" s="39"/>
      <c r="G17" s="39"/>
      <c r="H17" s="40" t="str">
        <f>IF(G17="","",G17*'Ana Sayfa'!$F$16)</f>
        <v/>
      </c>
      <c r="I17" s="40" t="str">
        <f t="shared" si="0"/>
        <v/>
      </c>
      <c r="J17" s="41" t="str">
        <f t="shared" si="1"/>
        <v/>
      </c>
      <c r="K17" s="39"/>
      <c r="L17" s="40" t="str">
        <f t="shared" si="2"/>
        <v/>
      </c>
      <c r="M17" s="40" t="str">
        <f>IF(F17="","",L17*'Ana Sayfa'!$F$13)</f>
        <v/>
      </c>
      <c r="N17" s="41" t="str">
        <f>IF(F17="","",IF(F17&gt;'Ana Sayfa'!$F$17,"GEREKLİ","GEREKMEZ"))</f>
        <v/>
      </c>
      <c r="O17" s="38"/>
      <c r="P17" s="41" t="str">
        <f t="shared" ca="1" si="3"/>
        <v/>
      </c>
      <c r="Q17" s="40" t="str">
        <f t="shared" si="4"/>
        <v/>
      </c>
    </row>
    <row r="18" spans="3:17" x14ac:dyDescent="0.25">
      <c r="C18" s="56"/>
      <c r="D18" s="56"/>
      <c r="E18" s="38"/>
      <c r="F18" s="39"/>
      <c r="G18" s="39"/>
      <c r="H18" s="40" t="str">
        <f>IF(G18="","",G18*'Ana Sayfa'!$F$16)</f>
        <v/>
      </c>
      <c r="I18" s="40" t="str">
        <f t="shared" si="0"/>
        <v/>
      </c>
      <c r="J18" s="41" t="str">
        <f t="shared" si="1"/>
        <v/>
      </c>
      <c r="K18" s="39"/>
      <c r="L18" s="40" t="str">
        <f t="shared" si="2"/>
        <v/>
      </c>
      <c r="M18" s="40" t="str">
        <f>IF(F18="","",L18*'Ana Sayfa'!$F$13)</f>
        <v/>
      </c>
      <c r="N18" s="41" t="str">
        <f>IF(F18="","",IF(F18&gt;'Ana Sayfa'!$F$17,"GEREKLİ","GEREKMEZ"))</f>
        <v/>
      </c>
      <c r="O18" s="38"/>
      <c r="P18" s="41" t="str">
        <f t="shared" ca="1" si="3"/>
        <v/>
      </c>
      <c r="Q18" s="40" t="str">
        <f t="shared" si="4"/>
        <v/>
      </c>
    </row>
    <row r="19" spans="3:17" x14ac:dyDescent="0.25">
      <c r="C19" s="56"/>
      <c r="D19" s="56"/>
      <c r="E19" s="38"/>
      <c r="F19" s="39"/>
      <c r="G19" s="39"/>
      <c r="H19" s="40" t="str">
        <f>IF(G19="","",G19*'Ana Sayfa'!$F$16)</f>
        <v/>
      </c>
      <c r="I19" s="40" t="str">
        <f t="shared" si="0"/>
        <v/>
      </c>
      <c r="J19" s="41" t="str">
        <f t="shared" si="1"/>
        <v/>
      </c>
      <c r="K19" s="39"/>
      <c r="L19" s="40" t="str">
        <f t="shared" si="2"/>
        <v/>
      </c>
      <c r="M19" s="40" t="str">
        <f>IF(F19="","",L19*'Ana Sayfa'!$F$13)</f>
        <v/>
      </c>
      <c r="N19" s="41" t="str">
        <f>IF(F19="","",IF(F19&gt;'Ana Sayfa'!$F$17,"GEREKLİ","GEREKMEZ"))</f>
        <v/>
      </c>
      <c r="O19" s="38"/>
      <c r="P19" s="41" t="str">
        <f t="shared" ca="1" si="3"/>
        <v/>
      </c>
      <c r="Q19" s="40" t="str">
        <f t="shared" si="4"/>
        <v/>
      </c>
    </row>
    <row r="20" spans="3:17" x14ac:dyDescent="0.25">
      <c r="C20" s="56"/>
      <c r="D20" s="56"/>
      <c r="E20" s="38"/>
      <c r="F20" s="39"/>
      <c r="G20" s="39"/>
      <c r="H20" s="40" t="str">
        <f>IF(G20="","",G20*'Ana Sayfa'!$F$16)</f>
        <v/>
      </c>
      <c r="I20" s="40" t="str">
        <f t="shared" si="0"/>
        <v/>
      </c>
      <c r="J20" s="41" t="str">
        <f t="shared" si="1"/>
        <v/>
      </c>
      <c r="K20" s="39"/>
      <c r="L20" s="40" t="str">
        <f t="shared" si="2"/>
        <v/>
      </c>
      <c r="M20" s="40" t="str">
        <f>IF(F20="","",L20*'Ana Sayfa'!$F$13)</f>
        <v/>
      </c>
      <c r="N20" s="41" t="str">
        <f>IF(F20="","",IF(F20&gt;'Ana Sayfa'!$F$17,"GEREKLİ","GEREKMEZ"))</f>
        <v/>
      </c>
      <c r="O20" s="38"/>
      <c r="P20" s="41" t="str">
        <f t="shared" ca="1" si="3"/>
        <v/>
      </c>
      <c r="Q20" s="40" t="str">
        <f t="shared" si="4"/>
        <v/>
      </c>
    </row>
    <row r="21" spans="3:17" x14ac:dyDescent="0.25">
      <c r="C21" s="56"/>
      <c r="D21" s="56"/>
      <c r="E21" s="38"/>
      <c r="F21" s="39"/>
      <c r="G21" s="39"/>
      <c r="H21" s="40" t="str">
        <f>IF(G21="","",G21*'Ana Sayfa'!$F$16)</f>
        <v/>
      </c>
      <c r="I21" s="40" t="str">
        <f t="shared" si="0"/>
        <v/>
      </c>
      <c r="J21" s="41" t="str">
        <f t="shared" si="1"/>
        <v/>
      </c>
      <c r="K21" s="39"/>
      <c r="L21" s="40" t="str">
        <f t="shared" si="2"/>
        <v/>
      </c>
      <c r="M21" s="40" t="str">
        <f>IF(F21="","",L21*'Ana Sayfa'!$F$13)</f>
        <v/>
      </c>
      <c r="N21" s="41" t="str">
        <f>IF(F21="","",IF(F21&gt;'Ana Sayfa'!$F$17,"GEREKLİ","GEREKMEZ"))</f>
        <v/>
      </c>
      <c r="O21" s="38"/>
      <c r="P21" s="41" t="str">
        <f t="shared" ca="1" si="3"/>
        <v/>
      </c>
      <c r="Q21" s="40" t="str">
        <f t="shared" si="4"/>
        <v/>
      </c>
    </row>
    <row r="22" spans="3:17" x14ac:dyDescent="0.25">
      <c r="C22" s="56"/>
      <c r="D22" s="56"/>
      <c r="E22" s="38"/>
      <c r="F22" s="39"/>
      <c r="G22" s="39"/>
      <c r="H22" s="40" t="str">
        <f>IF(G22="","",G22*'Ana Sayfa'!$F$16)</f>
        <v/>
      </c>
      <c r="I22" s="40" t="str">
        <f t="shared" si="0"/>
        <v/>
      </c>
      <c r="J22" s="41" t="str">
        <f t="shared" si="1"/>
        <v/>
      </c>
      <c r="K22" s="39"/>
      <c r="L22" s="40" t="str">
        <f t="shared" si="2"/>
        <v/>
      </c>
      <c r="M22" s="40" t="str">
        <f>IF(F22="","",L22*'Ana Sayfa'!$F$13)</f>
        <v/>
      </c>
      <c r="N22" s="41" t="str">
        <f>IF(F22="","",IF(F22&gt;'Ana Sayfa'!$F$17,"GEREKLİ","GEREKMEZ"))</f>
        <v/>
      </c>
      <c r="O22" s="38"/>
      <c r="P22" s="41" t="str">
        <f t="shared" ca="1" si="3"/>
        <v/>
      </c>
      <c r="Q22" s="40" t="str">
        <f t="shared" si="4"/>
        <v/>
      </c>
    </row>
    <row r="23" spans="3:17" x14ac:dyDescent="0.25">
      <c r="C23" s="56"/>
      <c r="D23" s="56"/>
      <c r="E23" s="38"/>
      <c r="F23" s="39"/>
      <c r="G23" s="39"/>
      <c r="H23" s="40" t="str">
        <f>IF(G23="","",G23*'Ana Sayfa'!$F$16)</f>
        <v/>
      </c>
      <c r="I23" s="40" t="str">
        <f t="shared" si="0"/>
        <v/>
      </c>
      <c r="J23" s="41" t="str">
        <f t="shared" si="1"/>
        <v/>
      </c>
      <c r="K23" s="39"/>
      <c r="L23" s="40" t="str">
        <f t="shared" si="2"/>
        <v/>
      </c>
      <c r="M23" s="40" t="str">
        <f>IF(F23="","",L23*'Ana Sayfa'!$F$13)</f>
        <v/>
      </c>
      <c r="N23" s="41" t="str">
        <f>IF(F23="","",IF(F23&gt;'Ana Sayfa'!$F$17,"GEREKLİ","GEREKMEZ"))</f>
        <v/>
      </c>
      <c r="O23" s="38"/>
      <c r="P23" s="41" t="str">
        <f t="shared" ca="1" si="3"/>
        <v/>
      </c>
      <c r="Q23" s="40" t="str">
        <f t="shared" si="4"/>
        <v/>
      </c>
    </row>
    <row r="24" spans="3:17" x14ac:dyDescent="0.25">
      <c r="C24" s="56"/>
      <c r="D24" s="56"/>
      <c r="E24" s="38"/>
      <c r="F24" s="39"/>
      <c r="G24" s="39"/>
      <c r="H24" s="40" t="str">
        <f>IF(G24="","",G24*'Ana Sayfa'!$F$16)</f>
        <v/>
      </c>
      <c r="I24" s="40" t="str">
        <f t="shared" si="0"/>
        <v/>
      </c>
      <c r="J24" s="41" t="str">
        <f t="shared" si="1"/>
        <v/>
      </c>
      <c r="K24" s="39"/>
      <c r="L24" s="40" t="str">
        <f t="shared" si="2"/>
        <v/>
      </c>
      <c r="M24" s="40" t="str">
        <f>IF(F24="","",L24*'Ana Sayfa'!$F$13)</f>
        <v/>
      </c>
      <c r="N24" s="41" t="str">
        <f>IF(F24="","",IF(F24&gt;'Ana Sayfa'!$F$17,"GEREKLİ","GEREKMEZ"))</f>
        <v/>
      </c>
      <c r="O24" s="38"/>
      <c r="P24" s="41" t="str">
        <f t="shared" ca="1" si="3"/>
        <v/>
      </c>
      <c r="Q24" s="40" t="str">
        <f t="shared" si="4"/>
        <v/>
      </c>
    </row>
    <row r="25" spans="3:17" x14ac:dyDescent="0.25">
      <c r="C25" s="56"/>
      <c r="D25" s="56"/>
      <c r="E25" s="38"/>
      <c r="F25" s="39"/>
      <c r="G25" s="39"/>
      <c r="H25" s="40" t="str">
        <f>IF(G25="","",G25*'Ana Sayfa'!$F$16)</f>
        <v/>
      </c>
      <c r="I25" s="40" t="str">
        <f t="shared" si="0"/>
        <v/>
      </c>
      <c r="J25" s="41" t="str">
        <f t="shared" si="1"/>
        <v/>
      </c>
      <c r="K25" s="39"/>
      <c r="L25" s="40" t="str">
        <f t="shared" si="2"/>
        <v/>
      </c>
      <c r="M25" s="40" t="str">
        <f>IF(F25="","",L25*'Ana Sayfa'!$F$13)</f>
        <v/>
      </c>
      <c r="N25" s="41" t="str">
        <f>IF(F25="","",IF(F25&gt;'Ana Sayfa'!$F$17,"GEREKLİ","GEREKMEZ"))</f>
        <v/>
      </c>
      <c r="O25" s="38"/>
      <c r="P25" s="41" t="str">
        <f t="shared" ca="1" si="3"/>
        <v/>
      </c>
      <c r="Q25" s="40" t="str">
        <f t="shared" si="4"/>
        <v/>
      </c>
    </row>
    <row r="26" spans="3:17" x14ac:dyDescent="0.25">
      <c r="C26" s="56"/>
      <c r="D26" s="56"/>
      <c r="E26" s="38"/>
      <c r="F26" s="39"/>
      <c r="G26" s="39"/>
      <c r="H26" s="40" t="str">
        <f>IF(G26="","",G26*'Ana Sayfa'!$F$16)</f>
        <v/>
      </c>
      <c r="I26" s="40" t="str">
        <f t="shared" si="0"/>
        <v/>
      </c>
      <c r="J26" s="41" t="str">
        <f t="shared" si="1"/>
        <v/>
      </c>
      <c r="K26" s="39"/>
      <c r="L26" s="40" t="str">
        <f t="shared" si="2"/>
        <v/>
      </c>
      <c r="M26" s="40" t="str">
        <f>IF(F26="","",L26*'Ana Sayfa'!$F$13)</f>
        <v/>
      </c>
      <c r="N26" s="41" t="str">
        <f>IF(F26="","",IF(F26&gt;'Ana Sayfa'!$F$17,"GEREKLİ","GEREKMEZ"))</f>
        <v/>
      </c>
      <c r="O26" s="38"/>
      <c r="P26" s="41" t="str">
        <f t="shared" ca="1" si="3"/>
        <v/>
      </c>
      <c r="Q26" s="40" t="str">
        <f t="shared" si="4"/>
        <v/>
      </c>
    </row>
    <row r="27" spans="3:17" x14ac:dyDescent="0.25">
      <c r="C27" s="56"/>
      <c r="D27" s="56"/>
      <c r="E27" s="38"/>
      <c r="F27" s="39"/>
      <c r="G27" s="39"/>
      <c r="H27" s="40" t="str">
        <f>IF(G27="","",G27*'Ana Sayfa'!$F$16)</f>
        <v/>
      </c>
      <c r="I27" s="40" t="str">
        <f t="shared" si="0"/>
        <v/>
      </c>
      <c r="J27" s="41" t="str">
        <f t="shared" si="1"/>
        <v/>
      </c>
      <c r="K27" s="39"/>
      <c r="L27" s="40" t="str">
        <f t="shared" si="2"/>
        <v/>
      </c>
      <c r="M27" s="40" t="str">
        <f>IF(F27="","",L27*'Ana Sayfa'!$F$13)</f>
        <v/>
      </c>
      <c r="N27" s="41" t="str">
        <f>IF(F27="","",IF(F27&gt;'Ana Sayfa'!$F$17,"GEREKLİ","GEREKMEZ"))</f>
        <v/>
      </c>
      <c r="O27" s="38"/>
      <c r="P27" s="41" t="str">
        <f t="shared" ca="1" si="3"/>
        <v/>
      </c>
      <c r="Q27" s="40" t="str">
        <f t="shared" si="4"/>
        <v/>
      </c>
    </row>
    <row r="28" spans="3:17" x14ac:dyDescent="0.25">
      <c r="C28" s="56"/>
      <c r="D28" s="56"/>
      <c r="E28" s="38"/>
      <c r="F28" s="39"/>
      <c r="G28" s="39"/>
      <c r="H28" s="40" t="str">
        <f>IF(G28="","",G28*'Ana Sayfa'!$F$16)</f>
        <v/>
      </c>
      <c r="I28" s="40" t="str">
        <f t="shared" si="0"/>
        <v/>
      </c>
      <c r="J28" s="41" t="str">
        <f t="shared" si="1"/>
        <v/>
      </c>
      <c r="K28" s="39"/>
      <c r="L28" s="40" t="str">
        <f t="shared" si="2"/>
        <v/>
      </c>
      <c r="M28" s="40" t="str">
        <f>IF(F28="","",L28*'Ana Sayfa'!$F$13)</f>
        <v/>
      </c>
      <c r="N28" s="41" t="str">
        <f>IF(F28="","",IF(F28&gt;'Ana Sayfa'!$F$17,"GEREKLİ","GEREKMEZ"))</f>
        <v/>
      </c>
      <c r="O28" s="38"/>
      <c r="P28" s="41" t="str">
        <f t="shared" ca="1" si="3"/>
        <v/>
      </c>
      <c r="Q28" s="40" t="str">
        <f t="shared" si="4"/>
        <v/>
      </c>
    </row>
    <row r="29" spans="3:17" x14ac:dyDescent="0.25">
      <c r="C29" s="56"/>
      <c r="D29" s="56"/>
      <c r="E29" s="38"/>
      <c r="F29" s="39"/>
      <c r="G29" s="39"/>
      <c r="H29" s="40" t="str">
        <f>IF(G29="","",G29*'Ana Sayfa'!$F$16)</f>
        <v/>
      </c>
      <c r="I29" s="40" t="str">
        <f t="shared" si="0"/>
        <v/>
      </c>
      <c r="J29" s="41" t="str">
        <f t="shared" si="1"/>
        <v/>
      </c>
      <c r="K29" s="39"/>
      <c r="L29" s="40" t="str">
        <f t="shared" si="2"/>
        <v/>
      </c>
      <c r="M29" s="40" t="str">
        <f>IF(F29="","",L29*'Ana Sayfa'!$F$13)</f>
        <v/>
      </c>
      <c r="N29" s="41" t="str">
        <f>IF(F29="","",IF(F29&gt;'Ana Sayfa'!$F$17,"GEREKLİ","GEREKMEZ"))</f>
        <v/>
      </c>
      <c r="O29" s="38"/>
      <c r="P29" s="41" t="str">
        <f t="shared" ca="1" si="3"/>
        <v/>
      </c>
      <c r="Q29" s="40" t="str">
        <f t="shared" si="4"/>
        <v/>
      </c>
    </row>
    <row r="30" spans="3:17" x14ac:dyDescent="0.25">
      <c r="C30" s="56"/>
      <c r="D30" s="56"/>
      <c r="E30" s="38"/>
      <c r="F30" s="39"/>
      <c r="G30" s="39"/>
      <c r="H30" s="40" t="str">
        <f>IF(G30="","",G30*'Ana Sayfa'!$F$16)</f>
        <v/>
      </c>
      <c r="I30" s="40" t="str">
        <f t="shared" si="0"/>
        <v/>
      </c>
      <c r="J30" s="41" t="str">
        <f t="shared" si="1"/>
        <v/>
      </c>
      <c r="K30" s="39"/>
      <c r="L30" s="40" t="str">
        <f t="shared" si="2"/>
        <v/>
      </c>
      <c r="M30" s="40" t="str">
        <f>IF(F30="","",L30*'Ana Sayfa'!$F$13)</f>
        <v/>
      </c>
      <c r="N30" s="41" t="str">
        <f>IF(F30="","",IF(F30&gt;'Ana Sayfa'!$F$17,"GEREKLİ","GEREKMEZ"))</f>
        <v/>
      </c>
      <c r="O30" s="38"/>
      <c r="P30" s="41" t="str">
        <f t="shared" ca="1" si="3"/>
        <v/>
      </c>
      <c r="Q30" s="40" t="str">
        <f t="shared" si="4"/>
        <v/>
      </c>
    </row>
    <row r="31" spans="3:17" x14ac:dyDescent="0.25">
      <c r="C31" s="56"/>
      <c r="D31" s="56"/>
      <c r="E31" s="38"/>
      <c r="F31" s="39"/>
      <c r="G31" s="39"/>
      <c r="H31" s="40" t="str">
        <f>IF(G31="","",G31*'Ana Sayfa'!$F$16)</f>
        <v/>
      </c>
      <c r="I31" s="40" t="str">
        <f t="shared" si="0"/>
        <v/>
      </c>
      <c r="J31" s="41" t="str">
        <f t="shared" si="1"/>
        <v/>
      </c>
      <c r="K31" s="39"/>
      <c r="L31" s="40" t="str">
        <f t="shared" si="2"/>
        <v/>
      </c>
      <c r="M31" s="40" t="str">
        <f>IF(F31="","",L31*'Ana Sayfa'!$F$13)</f>
        <v/>
      </c>
      <c r="N31" s="41" t="str">
        <f>IF(F31="","",IF(F31&gt;'Ana Sayfa'!$F$17,"GEREKLİ","GEREKMEZ"))</f>
        <v/>
      </c>
      <c r="O31" s="38"/>
      <c r="P31" s="41" t="str">
        <f t="shared" ca="1" si="3"/>
        <v/>
      </c>
      <c r="Q31" s="40" t="str">
        <f t="shared" si="4"/>
        <v/>
      </c>
    </row>
    <row r="32" spans="3:17" x14ac:dyDescent="0.25">
      <c r="C32" s="56"/>
      <c r="D32" s="56"/>
      <c r="E32" s="38"/>
      <c r="F32" s="39"/>
      <c r="G32" s="39"/>
      <c r="H32" s="40" t="str">
        <f>IF(G32="","",G32*'Ana Sayfa'!$F$16)</f>
        <v/>
      </c>
      <c r="I32" s="40" t="str">
        <f t="shared" si="0"/>
        <v/>
      </c>
      <c r="J32" s="41" t="str">
        <f t="shared" si="1"/>
        <v/>
      </c>
      <c r="K32" s="39"/>
      <c r="L32" s="40" t="str">
        <f t="shared" si="2"/>
        <v/>
      </c>
      <c r="M32" s="40" t="str">
        <f>IF(F32="","",L32*'Ana Sayfa'!$F$13)</f>
        <v/>
      </c>
      <c r="N32" s="41" t="str">
        <f>IF(F32="","",IF(F32&gt;'Ana Sayfa'!$F$17,"GEREKLİ","GEREKMEZ"))</f>
        <v/>
      </c>
      <c r="O32" s="38"/>
      <c r="P32" s="41" t="str">
        <f t="shared" ca="1" si="3"/>
        <v/>
      </c>
      <c r="Q32" s="40" t="str">
        <f t="shared" si="4"/>
        <v/>
      </c>
    </row>
    <row r="33" spans="3:17" x14ac:dyDescent="0.25">
      <c r="C33" s="56"/>
      <c r="D33" s="56"/>
      <c r="E33" s="38"/>
      <c r="F33" s="39"/>
      <c r="G33" s="39"/>
      <c r="H33" s="40" t="str">
        <f>IF(G33="","",G33*'Ana Sayfa'!$F$16)</f>
        <v/>
      </c>
      <c r="I33" s="40" t="str">
        <f t="shared" si="0"/>
        <v/>
      </c>
      <c r="J33" s="41" t="str">
        <f t="shared" si="1"/>
        <v/>
      </c>
      <c r="K33" s="39"/>
      <c r="L33" s="40" t="str">
        <f t="shared" si="2"/>
        <v/>
      </c>
      <c r="M33" s="40" t="str">
        <f>IF(F33="","",L33*'Ana Sayfa'!$F$13)</f>
        <v/>
      </c>
      <c r="N33" s="41" t="str">
        <f>IF(F33="","",IF(F33&gt;'Ana Sayfa'!$F$17,"GEREKLİ","GEREKMEZ"))</f>
        <v/>
      </c>
      <c r="O33" s="38"/>
      <c r="P33" s="41" t="str">
        <f t="shared" ca="1" si="3"/>
        <v/>
      </c>
      <c r="Q33" s="40" t="str">
        <f t="shared" si="4"/>
        <v/>
      </c>
    </row>
    <row r="34" spans="3:17" x14ac:dyDescent="0.25">
      <c r="C34" s="56"/>
      <c r="D34" s="56"/>
      <c r="E34" s="38"/>
      <c r="F34" s="39"/>
      <c r="G34" s="39"/>
      <c r="H34" s="40" t="str">
        <f>IF(G34="","",G34*'Ana Sayfa'!$F$16)</f>
        <v/>
      </c>
      <c r="I34" s="40" t="str">
        <f t="shared" si="0"/>
        <v/>
      </c>
      <c r="J34" s="41" t="str">
        <f t="shared" si="1"/>
        <v/>
      </c>
      <c r="K34" s="39"/>
      <c r="L34" s="40" t="str">
        <f t="shared" si="2"/>
        <v/>
      </c>
      <c r="M34" s="40" t="str">
        <f>IF(F34="","",L34*'Ana Sayfa'!$F$13)</f>
        <v/>
      </c>
      <c r="N34" s="41" t="str">
        <f>IF(F34="","",IF(F34&gt;'Ana Sayfa'!$F$17,"GEREKLİ","GEREKMEZ"))</f>
        <v/>
      </c>
      <c r="O34" s="38"/>
      <c r="P34" s="41" t="str">
        <f t="shared" ca="1" si="3"/>
        <v/>
      </c>
      <c r="Q34" s="40" t="str">
        <f t="shared" si="4"/>
        <v/>
      </c>
    </row>
    <row r="35" spans="3:17" x14ac:dyDescent="0.25">
      <c r="C35" s="56"/>
      <c r="D35" s="56"/>
      <c r="E35" s="38"/>
      <c r="F35" s="39"/>
      <c r="G35" s="39"/>
      <c r="H35" s="40" t="str">
        <f>IF(G35="","",G35*'Ana Sayfa'!$F$16)</f>
        <v/>
      </c>
      <c r="I35" s="40" t="str">
        <f t="shared" si="0"/>
        <v/>
      </c>
      <c r="J35" s="41" t="str">
        <f t="shared" si="1"/>
        <v/>
      </c>
      <c r="K35" s="39"/>
      <c r="L35" s="40" t="str">
        <f t="shared" si="2"/>
        <v/>
      </c>
      <c r="M35" s="40" t="str">
        <f>IF(F35="","",L35*'Ana Sayfa'!$F$13)</f>
        <v/>
      </c>
      <c r="N35" s="41" t="str">
        <f>IF(F35="","",IF(F35&gt;'Ana Sayfa'!$F$17,"GEREKLİ","GEREKMEZ"))</f>
        <v/>
      </c>
      <c r="O35" s="38"/>
      <c r="P35" s="41" t="str">
        <f t="shared" ca="1" si="3"/>
        <v/>
      </c>
      <c r="Q35" s="40" t="str">
        <f t="shared" si="4"/>
        <v/>
      </c>
    </row>
    <row r="36" spans="3:17" ht="27.75" customHeight="1" x14ac:dyDescent="0.25">
      <c r="C36" s="31"/>
      <c r="D36" s="32" t="s">
        <v>62</v>
      </c>
      <c r="E36" s="31"/>
      <c r="F36" s="33">
        <f>SUM(F11:F35)</f>
        <v>0</v>
      </c>
      <c r="G36" s="33">
        <f>SUBTOTAL(109,TblDoğalgaz[GECİKME BEDELİ])</f>
        <v>0</v>
      </c>
      <c r="H36" s="33">
        <f>SUM(H11:H35)</f>
        <v>0</v>
      </c>
      <c r="I36" s="33">
        <f>SUM(I11:I35)</f>
        <v>0</v>
      </c>
      <c r="J36" s="31"/>
      <c r="K36" s="33">
        <f>SUM(K11:K35)</f>
        <v>0</v>
      </c>
      <c r="L36" s="34"/>
      <c r="M36" s="33">
        <f>SUM(M11:M35)</f>
        <v>0</v>
      </c>
      <c r="N36" s="31"/>
      <c r="O36" s="31"/>
      <c r="P36" s="31"/>
      <c r="Q36" s="33">
        <f>SUM(Q11:Q35)</f>
        <v>0</v>
      </c>
    </row>
    <row r="37" spans="3:17" x14ac:dyDescent="0.2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</row>
    <row r="38" spans="3:17" ht="21" customHeight="1" x14ac:dyDescent="0.25">
      <c r="C38" s="122" t="s">
        <v>63</v>
      </c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</row>
    <row r="39" spans="3:17" ht="21" customHeight="1" x14ac:dyDescent="0.25">
      <c r="C39" s="151" t="s">
        <v>233</v>
      </c>
      <c r="D39" s="151"/>
      <c r="E39" s="101" t="s">
        <v>65</v>
      </c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</row>
    <row r="40" spans="3:17" ht="21" customHeight="1" x14ac:dyDescent="0.25">
      <c r="C40" s="151" t="s">
        <v>234</v>
      </c>
      <c r="D40" s="151"/>
      <c r="E40" s="101" t="s">
        <v>112</v>
      </c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</row>
    <row r="41" spans="3:17" ht="21" customHeight="1" x14ac:dyDescent="0.25">
      <c r="C41" s="151" t="s">
        <v>235</v>
      </c>
      <c r="D41" s="151"/>
      <c r="E41" s="101" t="s">
        <v>114</v>
      </c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</row>
    <row r="42" spans="3:17" ht="21" customHeight="1" x14ac:dyDescent="0.25">
      <c r="C42" s="93" t="s">
        <v>241</v>
      </c>
      <c r="D42" s="93"/>
      <c r="E42" s="93"/>
      <c r="F42" s="93"/>
      <c r="G42" s="93"/>
      <c r="H42" s="93"/>
      <c r="I42" s="93" t="s">
        <v>242</v>
      </c>
      <c r="J42" s="93"/>
      <c r="K42" s="93"/>
      <c r="L42" s="93"/>
      <c r="M42" s="93"/>
      <c r="N42" s="93"/>
      <c r="O42" s="93"/>
      <c r="P42" s="93" t="s">
        <v>246</v>
      </c>
      <c r="Q42" s="93"/>
    </row>
    <row r="43" spans="3:17" ht="21" customHeight="1" x14ac:dyDescent="0.25">
      <c r="C43" s="148" t="s">
        <v>114</v>
      </c>
      <c r="D43" s="148"/>
      <c r="E43" s="148"/>
      <c r="F43" s="148"/>
      <c r="G43" s="148"/>
      <c r="H43" s="148"/>
      <c r="I43" s="149" t="s">
        <v>113</v>
      </c>
      <c r="J43" s="149"/>
      <c r="K43" s="149"/>
      <c r="L43" s="149"/>
      <c r="M43" s="149"/>
      <c r="N43" s="149"/>
      <c r="O43" s="149"/>
      <c r="P43" s="137">
        <f>F36-I36</f>
        <v>0</v>
      </c>
      <c r="Q43" s="137"/>
    </row>
    <row r="44" spans="3:17" ht="21" customHeight="1" x14ac:dyDescent="0.25">
      <c r="C44" s="148" t="s">
        <v>105</v>
      </c>
      <c r="D44" s="148"/>
      <c r="E44" s="148"/>
      <c r="F44" s="148"/>
      <c r="G44" s="148"/>
      <c r="H44" s="148"/>
      <c r="I44" s="149" t="s">
        <v>104</v>
      </c>
      <c r="J44" s="149"/>
      <c r="K44" s="149"/>
      <c r="L44" s="149"/>
      <c r="M44" s="149"/>
      <c r="N44" s="149"/>
      <c r="O44" s="149"/>
      <c r="P44" s="137">
        <f>I36</f>
        <v>0</v>
      </c>
      <c r="Q44" s="137"/>
    </row>
    <row r="45" spans="3:17" ht="21" customHeight="1" x14ac:dyDescent="0.25">
      <c r="C45" s="148" t="s">
        <v>238</v>
      </c>
      <c r="D45" s="148"/>
      <c r="E45" s="148"/>
      <c r="F45" s="148"/>
      <c r="G45" s="148"/>
      <c r="H45" s="148"/>
      <c r="I45" s="149" t="s">
        <v>240</v>
      </c>
      <c r="J45" s="149"/>
      <c r="K45" s="149"/>
      <c r="L45" s="149"/>
      <c r="M45" s="149"/>
      <c r="N45" s="149"/>
      <c r="O45" s="149"/>
      <c r="P45" s="137">
        <f>M36</f>
        <v>0</v>
      </c>
      <c r="Q45" s="137"/>
    </row>
    <row r="46" spans="3:17" ht="21.75" customHeight="1" x14ac:dyDescent="0.25">
      <c r="C46" s="150" t="s">
        <v>247</v>
      </c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37">
        <f>Q36</f>
        <v>0</v>
      </c>
      <c r="Q46" s="137"/>
    </row>
    <row r="47" spans="3:17" ht="18" customHeight="1" x14ac:dyDescent="0.25">
      <c r="C47" s="122" t="s">
        <v>75</v>
      </c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</row>
    <row r="48" spans="3:17" ht="18" customHeight="1" x14ac:dyDescent="0.25">
      <c r="C48" s="147" t="s">
        <v>115</v>
      </c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</row>
    <row r="49" spans="3:17" ht="18" customHeight="1" x14ac:dyDescent="0.25">
      <c r="C49" s="147" t="s">
        <v>258</v>
      </c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</row>
    <row r="50" spans="3:17" ht="18" customHeight="1" x14ac:dyDescent="0.25">
      <c r="C50" s="147" t="s">
        <v>116</v>
      </c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</row>
    <row r="51" spans="3:17" ht="18" customHeight="1" x14ac:dyDescent="0.25">
      <c r="C51" s="147" t="str">
        <f>"•  "&amp;TEXT('Ana Sayfa'!F17,"#.###,00")&amp;" TL üzeri ödemelerde vergi borcu belgesi zorunludur."</f>
        <v>•  5.000,00 TL üzeri ödemelerde vergi borcu belgesi zorunludur.</v>
      </c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</row>
    <row r="52" spans="3:17" x14ac:dyDescent="0.2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 t="s">
        <v>252</v>
      </c>
    </row>
    <row r="53" spans="3:17" x14ac:dyDescent="0.2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</row>
    <row r="54" spans="3:17" x14ac:dyDescent="0.2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</row>
    <row r="55" spans="3:17" x14ac:dyDescent="0.2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</row>
  </sheetData>
  <mergeCells count="33">
    <mergeCell ref="C2:C9"/>
    <mergeCell ref="D2:Q2"/>
    <mergeCell ref="D3:Q3"/>
    <mergeCell ref="D5:E5"/>
    <mergeCell ref="F5:Q5"/>
    <mergeCell ref="H4:I4"/>
    <mergeCell ref="J4:Q4"/>
    <mergeCell ref="C38:Q38"/>
    <mergeCell ref="C42:H42"/>
    <mergeCell ref="I42:O42"/>
    <mergeCell ref="P42:Q42"/>
    <mergeCell ref="C39:D39"/>
    <mergeCell ref="C40:D40"/>
    <mergeCell ref="C41:D41"/>
    <mergeCell ref="E41:Q41"/>
    <mergeCell ref="E40:Q40"/>
    <mergeCell ref="E39:Q39"/>
    <mergeCell ref="C43:H43"/>
    <mergeCell ref="I43:O43"/>
    <mergeCell ref="P43:Q43"/>
    <mergeCell ref="C44:H44"/>
    <mergeCell ref="I44:O44"/>
    <mergeCell ref="P44:Q44"/>
    <mergeCell ref="C49:Q49"/>
    <mergeCell ref="C50:Q50"/>
    <mergeCell ref="C51:Q51"/>
    <mergeCell ref="C45:H45"/>
    <mergeCell ref="I45:O45"/>
    <mergeCell ref="P45:Q45"/>
    <mergeCell ref="C47:Q47"/>
    <mergeCell ref="C48:Q48"/>
    <mergeCell ref="C46:O46"/>
    <mergeCell ref="P46:Q46"/>
  </mergeCells>
  <conditionalFormatting sqref="J11:P35">
    <cfRule type="cellIs" dxfId="22" priority="2" operator="equal">
      <formula>"GEREKLİ"</formula>
    </cfRule>
    <cfRule type="cellIs" dxfId="21" priority="3" operator="equal">
      <formula>"GEREKMEZ"</formula>
    </cfRule>
    <cfRule type="cellIs" dxfId="20" priority="4" operator="equal">
      <formula>"GEÇERLİ"</formula>
    </cfRule>
    <cfRule type="cellIs" dxfId="19" priority="5" operator="equal">
      <formula>"SÜRESİ DOLMUŞ"</formula>
    </cfRule>
    <cfRule type="cellIs" dxfId="18" priority="6" operator="equal">
      <formula>"TARİH GİRİLMEDİ"</formula>
    </cfRule>
    <cfRule type="cellIs" dxfId="17" priority="7" operator="equal">
      <formula>"GECİKME VAR – GEREKÇE KONTROLÜ"</formula>
    </cfRule>
  </conditionalFormatting>
  <dataValidations count="1">
    <dataValidation type="list" allowBlank="1" sqref="G4">
      <formula1>"Ocak,Şubat,Mart,Nisan,Mayıs,Haziran,Temmuz,Ağustos,Eylül,Ekim,Kasım,Aralık"</formula1>
      <formula2>0</formula2>
    </dataValidation>
  </dataValidations>
  <hyperlinks>
    <hyperlink ref="A2" location="'Ana Sayfa'!A1" display="🏠  Ana Sayfa"/>
    <hyperlink ref="A3" location="'Telefon'!A1" display="📞  Telefon"/>
    <hyperlink ref="A4" location="'İnternet'!A1" display="🌐  İnternet"/>
    <hyperlink ref="A5" location="'Su'!A1" display="💧  Su"/>
    <hyperlink ref="A6" location="'Elektrik'!A1" display="⚡  Elektrik"/>
    <hyperlink ref="A7" location="'Doğalgaz'!A1" display="🔥  Doğalgaz"/>
    <hyperlink ref="A8" location="'Yıllık Tüketim'!A1" display="📈  Yıllık Tüketim"/>
    <hyperlink ref="A9" location="'Genel Bilgi'!A1" display="📋  Genel Bilgi"/>
  </hyperlinks>
  <printOptions horizontalCentered="1"/>
  <pageMargins left="0.4" right="0.4" top="0.5" bottom="0.5" header="0.511811023622047" footer="0.511811023622047"/>
  <pageSetup scale="50" orientation="landscape" blackAndWhite="1" horizontalDpi="4294967294" verticalDpi="4294967294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>
    <pageSetUpPr fitToPage="1"/>
  </sheetPr>
  <dimension ref="A1:J31"/>
  <sheetViews>
    <sheetView showGridLines="0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A9" sqref="A9"/>
    </sheetView>
  </sheetViews>
  <sheetFormatPr defaultColWidth="8.7109375" defaultRowHeight="15" x14ac:dyDescent="0.25"/>
  <cols>
    <col min="1" max="1" width="20" customWidth="1"/>
    <col min="2" max="2" width="3" customWidth="1"/>
    <col min="3" max="9" width="15" customWidth="1"/>
  </cols>
  <sheetData>
    <row r="1" spans="1:10" ht="6" customHeight="1" x14ac:dyDescent="0.25"/>
    <row r="2" spans="1:10" ht="27" customHeight="1" x14ac:dyDescent="0.25">
      <c r="A2" s="2" t="s">
        <v>0</v>
      </c>
      <c r="C2" s="79"/>
      <c r="D2" s="80" t="s">
        <v>117</v>
      </c>
      <c r="E2" s="80"/>
      <c r="F2" s="80"/>
      <c r="G2" s="80"/>
      <c r="H2" s="80"/>
      <c r="I2" s="80"/>
      <c r="J2" s="80"/>
    </row>
    <row r="3" spans="1:10" ht="27" customHeight="1" x14ac:dyDescent="0.25">
      <c r="A3" s="2" t="s">
        <v>2</v>
      </c>
      <c r="C3" s="79"/>
      <c r="D3" s="81" t="s">
        <v>3</v>
      </c>
      <c r="E3" s="81"/>
      <c r="F3" s="81"/>
      <c r="G3" s="81"/>
      <c r="H3" s="81"/>
      <c r="I3" s="81"/>
      <c r="J3" s="81"/>
    </row>
    <row r="4" spans="1:10" ht="27" customHeight="1" x14ac:dyDescent="0.25">
      <c r="A4" s="2" t="s">
        <v>4</v>
      </c>
      <c r="C4" s="79"/>
      <c r="D4" s="11" t="s">
        <v>45</v>
      </c>
      <c r="E4" s="19"/>
    </row>
    <row r="5" spans="1:10" ht="27" customHeight="1" x14ac:dyDescent="0.25">
      <c r="A5" s="2" t="s">
        <v>6</v>
      </c>
      <c r="C5" s="79"/>
      <c r="D5" s="160" t="s">
        <v>118</v>
      </c>
      <c r="E5" s="160"/>
      <c r="F5" s="160"/>
      <c r="G5" s="160"/>
      <c r="H5" s="160"/>
      <c r="I5" s="160"/>
      <c r="J5" s="160"/>
    </row>
    <row r="6" spans="1:10" ht="27" customHeight="1" x14ac:dyDescent="0.25">
      <c r="A6" s="2" t="s">
        <v>8</v>
      </c>
      <c r="C6" s="79"/>
    </row>
    <row r="7" spans="1:10" ht="27" customHeight="1" x14ac:dyDescent="0.25">
      <c r="A7" s="2" t="s">
        <v>10</v>
      </c>
      <c r="C7" s="79"/>
    </row>
    <row r="8" spans="1:10" ht="27" customHeight="1" x14ac:dyDescent="0.25">
      <c r="A8" s="1" t="s">
        <v>12</v>
      </c>
      <c r="C8" s="79"/>
    </row>
    <row r="9" spans="1:10" ht="27" customHeight="1" x14ac:dyDescent="0.25">
      <c r="A9" s="2" t="s">
        <v>14</v>
      </c>
      <c r="C9" s="79"/>
    </row>
    <row r="10" spans="1:10" ht="27.75" customHeight="1" x14ac:dyDescent="0.25">
      <c r="C10" s="12" t="s">
        <v>119</v>
      </c>
      <c r="D10" s="12" t="s">
        <v>120</v>
      </c>
      <c r="E10" s="12" t="s">
        <v>121</v>
      </c>
      <c r="F10" s="12" t="s">
        <v>122</v>
      </c>
      <c r="G10" s="12" t="s">
        <v>123</v>
      </c>
      <c r="H10" s="12" t="s">
        <v>124</v>
      </c>
      <c r="I10" s="12" t="s">
        <v>125</v>
      </c>
    </row>
    <row r="11" spans="1:10" x14ac:dyDescent="0.25">
      <c r="C11" s="14" t="s">
        <v>126</v>
      </c>
      <c r="D11" s="65"/>
      <c r="E11" s="65"/>
      <c r="F11" s="65"/>
      <c r="G11" s="65"/>
      <c r="H11" s="65"/>
      <c r="I11" s="63" t="str">
        <f t="shared" ref="I11:I22" si="0">IF(COUNT(D11:H11)=0,"",SUM(D11:H11))</f>
        <v/>
      </c>
    </row>
    <row r="12" spans="1:10" x14ac:dyDescent="0.25">
      <c r="C12" s="14" t="s">
        <v>127</v>
      </c>
      <c r="D12" s="65"/>
      <c r="E12" s="65"/>
      <c r="F12" s="65"/>
      <c r="G12" s="65"/>
      <c r="H12" s="65"/>
      <c r="I12" s="63" t="str">
        <f t="shared" si="0"/>
        <v/>
      </c>
    </row>
    <row r="13" spans="1:10" x14ac:dyDescent="0.25">
      <c r="C13" s="14" t="s">
        <v>128</v>
      </c>
      <c r="D13" s="65"/>
      <c r="E13" s="65"/>
      <c r="F13" s="65"/>
      <c r="G13" s="65"/>
      <c r="H13" s="65"/>
      <c r="I13" s="63" t="str">
        <f t="shared" si="0"/>
        <v/>
      </c>
    </row>
    <row r="14" spans="1:10" x14ac:dyDescent="0.25">
      <c r="C14" s="14" t="s">
        <v>129</v>
      </c>
      <c r="D14" s="65"/>
      <c r="E14" s="65"/>
      <c r="F14" s="65"/>
      <c r="G14" s="65"/>
      <c r="H14" s="65"/>
      <c r="I14" s="63" t="str">
        <f t="shared" si="0"/>
        <v/>
      </c>
    </row>
    <row r="15" spans="1:10" x14ac:dyDescent="0.25">
      <c r="C15" s="14" t="s">
        <v>130</v>
      </c>
      <c r="D15" s="65"/>
      <c r="E15" s="65"/>
      <c r="F15" s="65"/>
      <c r="G15" s="65"/>
      <c r="H15" s="65"/>
      <c r="I15" s="63" t="str">
        <f t="shared" si="0"/>
        <v/>
      </c>
    </row>
    <row r="16" spans="1:10" x14ac:dyDescent="0.25">
      <c r="C16" s="14" t="s">
        <v>131</v>
      </c>
      <c r="D16" s="65"/>
      <c r="E16" s="65"/>
      <c r="F16" s="65"/>
      <c r="G16" s="65"/>
      <c r="H16" s="65"/>
      <c r="I16" s="63" t="str">
        <f t="shared" si="0"/>
        <v/>
      </c>
    </row>
    <row r="17" spans="3:10" x14ac:dyDescent="0.25">
      <c r="C17" s="14" t="s">
        <v>132</v>
      </c>
      <c r="D17" s="65"/>
      <c r="E17" s="65"/>
      <c r="F17" s="65"/>
      <c r="G17" s="65"/>
      <c r="H17" s="65"/>
      <c r="I17" s="63" t="str">
        <f t="shared" si="0"/>
        <v/>
      </c>
    </row>
    <row r="18" spans="3:10" x14ac:dyDescent="0.25">
      <c r="C18" s="14" t="s">
        <v>133</v>
      </c>
      <c r="D18" s="65"/>
      <c r="E18" s="65"/>
      <c r="F18" s="65"/>
      <c r="G18" s="65"/>
      <c r="H18" s="65"/>
      <c r="I18" s="63" t="str">
        <f t="shared" si="0"/>
        <v/>
      </c>
    </row>
    <row r="19" spans="3:10" x14ac:dyDescent="0.25">
      <c r="C19" s="14" t="s">
        <v>134</v>
      </c>
      <c r="D19" s="65"/>
      <c r="E19" s="65"/>
      <c r="F19" s="65"/>
      <c r="G19" s="65"/>
      <c r="H19" s="65"/>
      <c r="I19" s="63" t="str">
        <f t="shared" si="0"/>
        <v/>
      </c>
    </row>
    <row r="20" spans="3:10" x14ac:dyDescent="0.25">
      <c r="C20" s="14" t="s">
        <v>135</v>
      </c>
      <c r="D20" s="65"/>
      <c r="E20" s="65"/>
      <c r="F20" s="65"/>
      <c r="G20" s="65"/>
      <c r="H20" s="65"/>
      <c r="I20" s="63" t="str">
        <f t="shared" si="0"/>
        <v/>
      </c>
    </row>
    <row r="21" spans="3:10" x14ac:dyDescent="0.25">
      <c r="C21" s="14" t="s">
        <v>136</v>
      </c>
      <c r="D21" s="65"/>
      <c r="E21" s="65"/>
      <c r="F21" s="65"/>
      <c r="G21" s="65"/>
      <c r="H21" s="65"/>
      <c r="I21" s="63" t="str">
        <f t="shared" si="0"/>
        <v/>
      </c>
    </row>
    <row r="22" spans="3:10" x14ac:dyDescent="0.25">
      <c r="C22" s="14" t="s">
        <v>137</v>
      </c>
      <c r="D22" s="65"/>
      <c r="E22" s="65"/>
      <c r="F22" s="65"/>
      <c r="G22" s="65"/>
      <c r="H22" s="65"/>
      <c r="I22" s="63" t="str">
        <f t="shared" si="0"/>
        <v/>
      </c>
    </row>
    <row r="23" spans="3:10" x14ac:dyDescent="0.25">
      <c r="C23" s="13" t="s">
        <v>138</v>
      </c>
      <c r="D23" s="64">
        <f t="shared" ref="D23:I23" si="1">SUM(D11:D22)</f>
        <v>0</v>
      </c>
      <c r="E23" s="64">
        <f t="shared" si="1"/>
        <v>0</v>
      </c>
      <c r="F23" s="64">
        <f t="shared" si="1"/>
        <v>0</v>
      </c>
      <c r="G23" s="64">
        <f t="shared" si="1"/>
        <v>0</v>
      </c>
      <c r="H23" s="64">
        <f t="shared" si="1"/>
        <v>0</v>
      </c>
      <c r="I23" s="64">
        <f t="shared" si="1"/>
        <v>0</v>
      </c>
    </row>
    <row r="25" spans="3:10" x14ac:dyDescent="0.25">
      <c r="C25" s="70" t="s">
        <v>139</v>
      </c>
      <c r="D25" s="70"/>
      <c r="E25" s="70"/>
      <c r="F25" s="70"/>
      <c r="G25" s="70"/>
      <c r="H25" s="70"/>
      <c r="I25" s="70"/>
      <c r="J25" s="70"/>
    </row>
    <row r="26" spans="3:10" x14ac:dyDescent="0.25">
      <c r="C26" s="157" t="s">
        <v>140</v>
      </c>
      <c r="D26" s="157"/>
      <c r="E26" s="157" t="s">
        <v>141</v>
      </c>
      <c r="F26" s="157"/>
      <c r="G26" s="158" t="s">
        <v>142</v>
      </c>
      <c r="H26" s="159"/>
      <c r="I26" s="159"/>
      <c r="J26" s="159"/>
    </row>
    <row r="27" spans="3:10" x14ac:dyDescent="0.25">
      <c r="C27" s="154" t="s">
        <v>120</v>
      </c>
      <c r="D27" s="154"/>
      <c r="E27" s="155">
        <f>D23</f>
        <v>0</v>
      </c>
      <c r="F27" s="155"/>
      <c r="G27" s="156" t="str">
        <f>IF($I$23=0,"",D23/$I$23)</f>
        <v/>
      </c>
      <c r="H27" s="156"/>
      <c r="I27" s="156"/>
      <c r="J27" s="156"/>
    </row>
    <row r="28" spans="3:10" x14ac:dyDescent="0.25">
      <c r="C28" s="154" t="s">
        <v>121</v>
      </c>
      <c r="D28" s="154"/>
      <c r="E28" s="155">
        <f>E23</f>
        <v>0</v>
      </c>
      <c r="F28" s="155"/>
      <c r="G28" s="156" t="str">
        <f>IF($I$23=0,"",E23/$I$23)</f>
        <v/>
      </c>
      <c r="H28" s="156"/>
      <c r="I28" s="156"/>
      <c r="J28" s="156"/>
    </row>
    <row r="29" spans="3:10" x14ac:dyDescent="0.25">
      <c r="C29" s="154" t="s">
        <v>122</v>
      </c>
      <c r="D29" s="154"/>
      <c r="E29" s="155">
        <f>F23</f>
        <v>0</v>
      </c>
      <c r="F29" s="155"/>
      <c r="G29" s="156" t="str">
        <f>IF($I$23=0,"",F23/$I$23)</f>
        <v/>
      </c>
      <c r="H29" s="156"/>
      <c r="I29" s="156"/>
      <c r="J29" s="156"/>
    </row>
    <row r="30" spans="3:10" x14ac:dyDescent="0.25">
      <c r="C30" s="154" t="s">
        <v>123</v>
      </c>
      <c r="D30" s="154"/>
      <c r="E30" s="155">
        <f>G23</f>
        <v>0</v>
      </c>
      <c r="F30" s="155"/>
      <c r="G30" s="156" t="str">
        <f>IF($I$23=0,"",G23/$I$23)</f>
        <v/>
      </c>
      <c r="H30" s="156"/>
      <c r="I30" s="156"/>
      <c r="J30" s="156"/>
    </row>
    <row r="31" spans="3:10" x14ac:dyDescent="0.25">
      <c r="C31" s="154" t="s">
        <v>124</v>
      </c>
      <c r="D31" s="154"/>
      <c r="E31" s="155">
        <f>H23</f>
        <v>0</v>
      </c>
      <c r="F31" s="155"/>
      <c r="G31" s="156" t="str">
        <f>IF($I$23=0,"",H23/$I$23)</f>
        <v/>
      </c>
      <c r="H31" s="156"/>
      <c r="I31" s="156"/>
      <c r="J31" s="156"/>
    </row>
  </sheetData>
  <mergeCells count="23">
    <mergeCell ref="C2:C9"/>
    <mergeCell ref="D2:J2"/>
    <mergeCell ref="D3:J3"/>
    <mergeCell ref="D5:J5"/>
    <mergeCell ref="C25:J25"/>
    <mergeCell ref="C26:D26"/>
    <mergeCell ref="E26:F26"/>
    <mergeCell ref="C27:D27"/>
    <mergeCell ref="E27:F27"/>
    <mergeCell ref="G27:J27"/>
    <mergeCell ref="G26:J26"/>
    <mergeCell ref="C28:D28"/>
    <mergeCell ref="E28:F28"/>
    <mergeCell ref="G28:J28"/>
    <mergeCell ref="C29:D29"/>
    <mergeCell ref="E29:F29"/>
    <mergeCell ref="G29:J29"/>
    <mergeCell ref="C30:D30"/>
    <mergeCell ref="E30:F30"/>
    <mergeCell ref="G30:J30"/>
    <mergeCell ref="C31:D31"/>
    <mergeCell ref="E31:F31"/>
    <mergeCell ref="G31:J31"/>
  </mergeCells>
  <conditionalFormatting sqref="I11:I22">
    <cfRule type="dataBar" priority="2">
      <dataBar>
        <cfvo type="min"/>
        <cfvo type="max"/>
        <color rgb="FF2F75B5"/>
      </dataBar>
      <extLst>
        <ext xmlns:x14="http://schemas.microsoft.com/office/spreadsheetml/2009/9/main" uri="{B025F937-C7B1-47D3-B67F-A62EFF666E3E}">
          <x14:id>{2ECF10F6-7917-4B1E-9E81-FCC415AB6B3B}</x14:id>
        </ext>
      </extLst>
    </cfRule>
  </conditionalFormatting>
  <hyperlinks>
    <hyperlink ref="A2" location="'Ana Sayfa'!A1" display="🏠  Ana Sayfa"/>
    <hyperlink ref="A3" location="'Telefon'!A1" display="📞  Telefon"/>
    <hyperlink ref="A4" location="'İnternet'!A1" display="🌐  İnternet"/>
    <hyperlink ref="A5" location="'Su'!A1" display="💧  Su"/>
    <hyperlink ref="A6" location="'Elektrik'!A1" display="⚡  Elektrik"/>
    <hyperlink ref="A7" location="'Doğalgaz'!A1" display="🔥  Doğalgaz"/>
    <hyperlink ref="A8" location="'Yıllık Tüketim'!A1" display="📈  Yıllık Tüketim"/>
    <hyperlink ref="A9" location="'Genel Bilgi'!A1" display="📋  Genel Bilgi"/>
  </hyperlinks>
  <printOptions horizontalCentered="1"/>
  <pageMargins left="0.4" right="0.4" top="0.5" bottom="0.5" header="0.511811023622047" footer="0.511811023622047"/>
  <pageSetup orientation="landscape" blackAndWhite="1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CF10F6-7917-4B1E-9E81-FCC415AB6B3B}">
            <x14:dataBar axisPosition="none">
              <x14:cfvo type="min"/>
              <x14:cfvo type="max"/>
              <x14:negativeFillColor rgb="FF2F75B5"/>
            </x14:dataBar>
          </x14:cfRule>
          <xm:sqref>I11:I22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">
    <pageSetUpPr fitToPage="1"/>
  </sheetPr>
  <dimension ref="A1:H82"/>
  <sheetViews>
    <sheetView showGridLines="0" tabSelected="1" zoomScaleNormal="100" workbookViewId="0"/>
  </sheetViews>
  <sheetFormatPr defaultColWidth="8.7109375" defaultRowHeight="15" x14ac:dyDescent="0.25"/>
  <cols>
    <col min="1" max="1" width="20" customWidth="1"/>
    <col min="2" max="2" width="3" customWidth="1"/>
    <col min="3" max="3" width="27" bestFit="1" customWidth="1"/>
    <col min="4" max="4" width="26" customWidth="1"/>
    <col min="5" max="5" width="60.7109375" customWidth="1"/>
    <col min="6" max="6" width="8" customWidth="1"/>
    <col min="7" max="7" width="40" customWidth="1"/>
  </cols>
  <sheetData>
    <row r="1" spans="1:8" ht="6" customHeight="1" x14ac:dyDescent="0.25"/>
    <row r="2" spans="1:8" ht="27" customHeight="1" x14ac:dyDescent="0.25">
      <c r="A2" s="2" t="s">
        <v>0</v>
      </c>
      <c r="C2" s="79"/>
      <c r="D2" s="80" t="s">
        <v>143</v>
      </c>
      <c r="E2" s="80"/>
      <c r="F2" s="80"/>
      <c r="G2" s="80"/>
      <c r="H2" s="80"/>
    </row>
    <row r="3" spans="1:8" ht="27" customHeight="1" x14ac:dyDescent="0.25">
      <c r="A3" s="2" t="s">
        <v>2</v>
      </c>
      <c r="C3" s="79"/>
      <c r="D3" s="81" t="s">
        <v>3</v>
      </c>
      <c r="E3" s="81"/>
      <c r="F3" s="81"/>
      <c r="G3" s="81"/>
      <c r="H3" s="81"/>
    </row>
    <row r="4" spans="1:8" ht="27" customHeight="1" x14ac:dyDescent="0.25">
      <c r="A4" s="2" t="s">
        <v>4</v>
      </c>
      <c r="C4" s="79"/>
    </row>
    <row r="5" spans="1:8" ht="27" customHeight="1" x14ac:dyDescent="0.25">
      <c r="A5" s="2" t="s">
        <v>6</v>
      </c>
      <c r="C5" s="79"/>
    </row>
    <row r="6" spans="1:8" ht="27" customHeight="1" x14ac:dyDescent="0.25">
      <c r="A6" s="2" t="s">
        <v>8</v>
      </c>
      <c r="C6" s="79"/>
    </row>
    <row r="7" spans="1:8" ht="27" customHeight="1" x14ac:dyDescent="0.25">
      <c r="A7" s="2" t="s">
        <v>10</v>
      </c>
      <c r="C7" s="79"/>
    </row>
    <row r="8" spans="1:8" ht="27" customHeight="1" x14ac:dyDescent="0.25">
      <c r="A8" s="2" t="s">
        <v>12</v>
      </c>
      <c r="C8" s="79"/>
    </row>
    <row r="9" spans="1:8" ht="27" customHeight="1" x14ac:dyDescent="0.25">
      <c r="A9" s="1" t="s">
        <v>14</v>
      </c>
      <c r="C9" s="79"/>
    </row>
    <row r="10" spans="1:8" ht="19.5" customHeight="1" x14ac:dyDescent="0.25">
      <c r="C10" s="73" t="s">
        <v>144</v>
      </c>
      <c r="D10" s="73"/>
      <c r="E10" s="73"/>
      <c r="F10" s="73"/>
      <c r="G10" s="73"/>
    </row>
    <row r="11" spans="1:8" ht="15.75" customHeight="1" x14ac:dyDescent="0.25">
      <c r="C11" s="15" t="s">
        <v>145</v>
      </c>
      <c r="D11" s="162" t="s">
        <v>146</v>
      </c>
      <c r="E11" s="162"/>
      <c r="F11" s="162" t="s">
        <v>147</v>
      </c>
      <c r="G11" s="162"/>
    </row>
    <row r="12" spans="1:8" ht="25.5" customHeight="1" x14ac:dyDescent="0.25">
      <c r="C12" s="16" t="s">
        <v>148</v>
      </c>
      <c r="D12" s="163" t="s">
        <v>149</v>
      </c>
      <c r="E12" s="163"/>
      <c r="F12" s="164" t="s">
        <v>150</v>
      </c>
      <c r="G12" s="164"/>
    </row>
    <row r="13" spans="1:8" ht="25.5" customHeight="1" x14ac:dyDescent="0.25">
      <c r="C13" s="16" t="s">
        <v>151</v>
      </c>
      <c r="D13" s="163" t="s">
        <v>152</v>
      </c>
      <c r="E13" s="163"/>
      <c r="F13" s="164" t="s">
        <v>150</v>
      </c>
      <c r="G13" s="164"/>
    </row>
    <row r="14" spans="1:8" ht="25.5" customHeight="1" x14ac:dyDescent="0.25">
      <c r="C14" s="16" t="s">
        <v>153</v>
      </c>
      <c r="D14" s="163" t="s">
        <v>154</v>
      </c>
      <c r="E14" s="163"/>
      <c r="F14" s="164" t="s">
        <v>155</v>
      </c>
      <c r="G14" s="164"/>
    </row>
    <row r="15" spans="1:8" ht="25.5" customHeight="1" x14ac:dyDescent="0.25">
      <c r="C15" s="16" t="s">
        <v>156</v>
      </c>
      <c r="D15" s="163" t="str">
        <f>TEXT('Ana Sayfa'!F17,"#.###,00")&amp;" TL üzeri ödemelerde zorunlu (Su hariç); belge 15 gün geçerlidir."</f>
        <v>5.000,00 TL üzeri ödemelerde zorunlu (Su hariç); belge 15 gün geçerlidir.</v>
      </c>
      <c r="E15" s="163"/>
      <c r="F15" s="164" t="s">
        <v>157</v>
      </c>
      <c r="G15" s="164"/>
    </row>
    <row r="16" spans="1:8" ht="25.5" customHeight="1" x14ac:dyDescent="0.25">
      <c r="C16" s="16" t="s">
        <v>73</v>
      </c>
      <c r="D16" s="163" t="s">
        <v>158</v>
      </c>
      <c r="E16" s="163"/>
      <c r="F16" s="164" t="s">
        <v>159</v>
      </c>
      <c r="G16" s="164"/>
    </row>
    <row r="17" spans="3:7" ht="25.5" customHeight="1" x14ac:dyDescent="0.25">
      <c r="C17" s="16" t="s">
        <v>160</v>
      </c>
      <c r="D17" s="163" t="s">
        <v>161</v>
      </c>
      <c r="E17" s="163"/>
      <c r="F17" s="164" t="s">
        <v>162</v>
      </c>
      <c r="G17" s="164"/>
    </row>
    <row r="18" spans="3:7" ht="25.5" customHeight="1" x14ac:dyDescent="0.25">
      <c r="C18" s="16" t="s">
        <v>163</v>
      </c>
      <c r="D18" s="163" t="s">
        <v>164</v>
      </c>
      <c r="E18" s="163"/>
      <c r="F18" s="164" t="s">
        <v>165</v>
      </c>
      <c r="G18" s="164"/>
    </row>
    <row r="19" spans="3:7" ht="25.5" customHeight="1" x14ac:dyDescent="0.25">
      <c r="C19" s="16" t="s">
        <v>166</v>
      </c>
      <c r="D19" s="163" t="s">
        <v>167</v>
      </c>
      <c r="E19" s="163"/>
      <c r="F19" s="164" t="s">
        <v>168</v>
      </c>
      <c r="G19" s="164"/>
    </row>
    <row r="20" spans="3:7" ht="25.5" customHeight="1" x14ac:dyDescent="0.25">
      <c r="C20" s="16" t="s">
        <v>169</v>
      </c>
      <c r="D20" s="163" t="s">
        <v>170</v>
      </c>
      <c r="E20" s="163"/>
      <c r="F20" s="164"/>
      <c r="G20" s="164"/>
    </row>
    <row r="21" spans="3:7" ht="25.5" customHeight="1" x14ac:dyDescent="0.25">
      <c r="C21" s="16" t="s">
        <v>171</v>
      </c>
      <c r="D21" s="163" t="s">
        <v>172</v>
      </c>
      <c r="E21" s="163"/>
      <c r="F21" s="164" t="s">
        <v>173</v>
      </c>
      <c r="G21" s="164"/>
    </row>
    <row r="22" spans="3:7" ht="25.5" customHeight="1" x14ac:dyDescent="0.25">
      <c r="C22" s="16" t="s">
        <v>174</v>
      </c>
      <c r="D22" s="163" t="s">
        <v>175</v>
      </c>
      <c r="E22" s="163"/>
      <c r="F22" s="164" t="s">
        <v>162</v>
      </c>
      <c r="G22" s="164"/>
    </row>
    <row r="23" spans="3:7" ht="25.5" customHeight="1" x14ac:dyDescent="0.25">
      <c r="C23" s="16" t="s">
        <v>176</v>
      </c>
      <c r="D23" s="163" t="s">
        <v>177</v>
      </c>
      <c r="E23" s="163"/>
      <c r="F23" s="164" t="s">
        <v>162</v>
      </c>
      <c r="G23" s="164"/>
    </row>
    <row r="24" spans="3:7" ht="25.5" customHeight="1" x14ac:dyDescent="0.25">
      <c r="C24" s="16" t="s">
        <v>178</v>
      </c>
      <c r="D24" s="163" t="s">
        <v>179</v>
      </c>
      <c r="E24" s="163"/>
      <c r="F24" s="164" t="s">
        <v>180</v>
      </c>
      <c r="G24" s="164"/>
    </row>
    <row r="26" spans="3:7" ht="19.5" customHeight="1" x14ac:dyDescent="0.25">
      <c r="C26" s="73" t="s">
        <v>181</v>
      </c>
      <c r="D26" s="73"/>
      <c r="E26" s="73"/>
      <c r="F26" s="73"/>
      <c r="G26" s="73"/>
    </row>
    <row r="27" spans="3:7" ht="15.75" customHeight="1" x14ac:dyDescent="0.25">
      <c r="C27" s="15" t="s">
        <v>145</v>
      </c>
      <c r="D27" s="162" t="s">
        <v>146</v>
      </c>
      <c r="E27" s="162"/>
      <c r="F27" s="162" t="s">
        <v>147</v>
      </c>
      <c r="G27" s="162"/>
    </row>
    <row r="28" spans="3:7" ht="25.5" customHeight="1" x14ac:dyDescent="0.25">
      <c r="C28" s="16" t="s">
        <v>74</v>
      </c>
      <c r="D28" s="163" t="str">
        <f>TEXT('Ana Sayfa'!F15,"#.###,00")&amp;" TL üzeri ödemelerde 5/10 oranında."</f>
        <v>12.000,00 TL üzeri ödemelerde 5/10 oranında.</v>
      </c>
      <c r="E28" s="163"/>
      <c r="F28" s="164" t="s">
        <v>182</v>
      </c>
      <c r="G28" s="164"/>
    </row>
    <row r="29" spans="3:7" ht="25.5" customHeight="1" x14ac:dyDescent="0.25">
      <c r="C29" s="16" t="s">
        <v>183</v>
      </c>
      <c r="D29" s="163" t="s">
        <v>184</v>
      </c>
      <c r="E29" s="163"/>
      <c r="F29" s="164" t="s">
        <v>185</v>
      </c>
      <c r="G29" s="164"/>
    </row>
    <row r="30" spans="3:7" ht="25.5" customHeight="1" x14ac:dyDescent="0.25">
      <c r="C30" s="16" t="s">
        <v>68</v>
      </c>
      <c r="D30" s="163" t="s">
        <v>71</v>
      </c>
      <c r="E30" s="163"/>
      <c r="F30" s="164" t="s">
        <v>162</v>
      </c>
      <c r="G30" s="164"/>
    </row>
    <row r="31" spans="3:7" ht="25.5" customHeight="1" x14ac:dyDescent="0.25">
      <c r="C31" s="16" t="s">
        <v>186</v>
      </c>
      <c r="D31" s="163" t="s">
        <v>67</v>
      </c>
      <c r="E31" s="163"/>
      <c r="F31" s="164" t="s">
        <v>162</v>
      </c>
      <c r="G31" s="164"/>
    </row>
    <row r="32" spans="3:7" ht="25.5" customHeight="1" x14ac:dyDescent="0.25">
      <c r="C32" s="16" t="s">
        <v>187</v>
      </c>
      <c r="D32" s="163" t="s">
        <v>188</v>
      </c>
      <c r="E32" s="163"/>
      <c r="F32" s="164" t="s">
        <v>189</v>
      </c>
      <c r="G32" s="164"/>
    </row>
    <row r="34" spans="3:7" ht="19.5" customHeight="1" x14ac:dyDescent="0.25">
      <c r="C34" s="73" t="s">
        <v>190</v>
      </c>
      <c r="D34" s="73"/>
      <c r="E34" s="73"/>
      <c r="F34" s="73"/>
      <c r="G34" s="73"/>
    </row>
    <row r="35" spans="3:7" ht="15.75" customHeight="1" x14ac:dyDescent="0.25">
      <c r="C35" s="15" t="s">
        <v>145</v>
      </c>
      <c r="D35" s="162" t="s">
        <v>146</v>
      </c>
      <c r="E35" s="162"/>
      <c r="F35" s="162" t="s">
        <v>147</v>
      </c>
      <c r="G35" s="162"/>
    </row>
    <row r="36" spans="3:7" ht="25.5" customHeight="1" x14ac:dyDescent="0.25">
      <c r="C36" s="16" t="s">
        <v>74</v>
      </c>
      <c r="D36" s="163" t="str">
        <f>TEXT('Ana Sayfa'!F15,"#.###,00")&amp;" TL üzeri ödemelerde 5/10 oranında."</f>
        <v>12.000,00 TL üzeri ödemelerde 5/10 oranında.</v>
      </c>
      <c r="E36" s="163"/>
      <c r="F36" s="164" t="s">
        <v>182</v>
      </c>
      <c r="G36" s="164"/>
    </row>
    <row r="37" spans="3:7" ht="25.5" customHeight="1" x14ac:dyDescent="0.25">
      <c r="C37" s="16" t="s">
        <v>183</v>
      </c>
      <c r="D37" s="163" t="s">
        <v>184</v>
      </c>
      <c r="E37" s="163"/>
      <c r="F37" s="164" t="s">
        <v>185</v>
      </c>
      <c r="G37" s="164"/>
    </row>
    <row r="38" spans="3:7" ht="25.5" customHeight="1" x14ac:dyDescent="0.25">
      <c r="C38" s="16" t="s">
        <v>68</v>
      </c>
      <c r="D38" s="163" t="s">
        <v>80</v>
      </c>
      <c r="E38" s="163"/>
      <c r="F38" s="164" t="s">
        <v>162</v>
      </c>
      <c r="G38" s="164"/>
    </row>
    <row r="39" spans="3:7" ht="25.5" customHeight="1" x14ac:dyDescent="0.25">
      <c r="C39" s="16" t="s">
        <v>186</v>
      </c>
      <c r="D39" s="163" t="s">
        <v>79</v>
      </c>
      <c r="E39" s="163"/>
      <c r="F39" s="164" t="s">
        <v>162</v>
      </c>
      <c r="G39" s="164"/>
    </row>
    <row r="41" spans="3:7" ht="19.5" customHeight="1" x14ac:dyDescent="0.25">
      <c r="C41" s="73" t="s">
        <v>191</v>
      </c>
      <c r="D41" s="73"/>
      <c r="E41" s="73"/>
      <c r="F41" s="73"/>
      <c r="G41" s="73"/>
    </row>
    <row r="42" spans="3:7" ht="15.75" customHeight="1" x14ac:dyDescent="0.25">
      <c r="C42" s="15" t="s">
        <v>145</v>
      </c>
      <c r="D42" s="162" t="s">
        <v>146</v>
      </c>
      <c r="E42" s="162"/>
      <c r="F42" s="162" t="s">
        <v>147</v>
      </c>
      <c r="G42" s="162"/>
    </row>
    <row r="43" spans="3:7" ht="25.5" customHeight="1" x14ac:dyDescent="0.25">
      <c r="C43" s="16" t="s">
        <v>73</v>
      </c>
      <c r="D43" s="163" t="s">
        <v>192</v>
      </c>
      <c r="E43" s="163"/>
      <c r="F43" s="164" t="s">
        <v>193</v>
      </c>
      <c r="G43" s="164"/>
    </row>
    <row r="44" spans="3:7" ht="25.5" customHeight="1" x14ac:dyDescent="0.25">
      <c r="C44" s="16" t="s">
        <v>156</v>
      </c>
      <c r="D44" s="163" t="s">
        <v>194</v>
      </c>
      <c r="E44" s="163"/>
      <c r="F44" s="164" t="s">
        <v>157</v>
      </c>
      <c r="G44" s="164"/>
    </row>
    <row r="45" spans="3:7" ht="25.5" customHeight="1" x14ac:dyDescent="0.25">
      <c r="C45" s="16" t="s">
        <v>187</v>
      </c>
      <c r="D45" s="163" t="s">
        <v>195</v>
      </c>
      <c r="E45" s="163"/>
      <c r="F45" s="164" t="s">
        <v>162</v>
      </c>
      <c r="G45" s="164"/>
    </row>
    <row r="46" spans="3:7" ht="25.5" customHeight="1" x14ac:dyDescent="0.25">
      <c r="C46" s="16" t="s">
        <v>68</v>
      </c>
      <c r="D46" s="163" t="s">
        <v>88</v>
      </c>
      <c r="E46" s="163"/>
      <c r="F46" s="164" t="s">
        <v>162</v>
      </c>
      <c r="G46" s="164"/>
    </row>
    <row r="47" spans="3:7" ht="25.5" customHeight="1" x14ac:dyDescent="0.25">
      <c r="C47" s="16" t="s">
        <v>196</v>
      </c>
      <c r="D47" s="163" t="s">
        <v>90</v>
      </c>
      <c r="E47" s="163"/>
      <c r="F47" s="164" t="s">
        <v>162</v>
      </c>
      <c r="G47" s="164"/>
    </row>
    <row r="49" spans="3:7" ht="19.5" customHeight="1" x14ac:dyDescent="0.25">
      <c r="C49" s="73" t="s">
        <v>197</v>
      </c>
      <c r="D49" s="73"/>
      <c r="E49" s="73"/>
      <c r="F49" s="73"/>
      <c r="G49" s="73"/>
    </row>
    <row r="50" spans="3:7" ht="15.75" customHeight="1" x14ac:dyDescent="0.25">
      <c r="C50" s="15" t="s">
        <v>145</v>
      </c>
      <c r="D50" s="162" t="s">
        <v>146</v>
      </c>
      <c r="E50" s="162"/>
      <c r="F50" s="162" t="s">
        <v>147</v>
      </c>
      <c r="G50" s="162"/>
    </row>
    <row r="51" spans="3:7" ht="25.5" customHeight="1" x14ac:dyDescent="0.25">
      <c r="C51" s="16" t="s">
        <v>198</v>
      </c>
      <c r="D51" s="163" t="s">
        <v>253</v>
      </c>
      <c r="E51" s="163"/>
      <c r="F51" s="164" t="s">
        <v>199</v>
      </c>
      <c r="G51" s="164"/>
    </row>
    <row r="52" spans="3:7" ht="25.5" customHeight="1" x14ac:dyDescent="0.25">
      <c r="C52" s="16" t="s">
        <v>200</v>
      </c>
      <c r="D52" s="163" t="s">
        <v>201</v>
      </c>
      <c r="E52" s="163"/>
      <c r="F52" s="164" t="s">
        <v>202</v>
      </c>
      <c r="G52" s="164"/>
    </row>
    <row r="53" spans="3:7" ht="25.5" customHeight="1" x14ac:dyDescent="0.25">
      <c r="C53" s="16" t="s">
        <v>203</v>
      </c>
      <c r="D53" s="163" t="s">
        <v>204</v>
      </c>
      <c r="E53" s="163"/>
      <c r="F53" s="164" t="s">
        <v>205</v>
      </c>
      <c r="G53" s="164"/>
    </row>
    <row r="54" spans="3:7" ht="25.5" customHeight="1" x14ac:dyDescent="0.25">
      <c r="C54" s="16" t="s">
        <v>73</v>
      </c>
      <c r="D54" s="163" t="s">
        <v>206</v>
      </c>
      <c r="E54" s="163"/>
      <c r="F54" s="164" t="s">
        <v>185</v>
      </c>
      <c r="G54" s="164"/>
    </row>
    <row r="55" spans="3:7" ht="25.5" customHeight="1" x14ac:dyDescent="0.25">
      <c r="C55" s="16" t="s">
        <v>68</v>
      </c>
      <c r="D55" s="163" t="s">
        <v>102</v>
      </c>
      <c r="E55" s="163"/>
      <c r="F55" s="164" t="s">
        <v>162</v>
      </c>
      <c r="G55" s="164"/>
    </row>
    <row r="56" spans="3:7" ht="25.5" customHeight="1" x14ac:dyDescent="0.25">
      <c r="C56" s="16" t="s">
        <v>196</v>
      </c>
      <c r="D56" s="163" t="s">
        <v>104</v>
      </c>
      <c r="E56" s="163"/>
      <c r="F56" s="164" t="s">
        <v>162</v>
      </c>
      <c r="G56" s="164"/>
    </row>
    <row r="58" spans="3:7" ht="19.5" customHeight="1" x14ac:dyDescent="0.25">
      <c r="C58" s="73" t="s">
        <v>207</v>
      </c>
      <c r="D58" s="73"/>
      <c r="E58" s="73"/>
      <c r="F58" s="73"/>
      <c r="G58" s="73"/>
    </row>
    <row r="59" spans="3:7" ht="15.75" customHeight="1" x14ac:dyDescent="0.25">
      <c r="C59" s="15" t="s">
        <v>145</v>
      </c>
      <c r="D59" s="162" t="s">
        <v>146</v>
      </c>
      <c r="E59" s="162"/>
      <c r="F59" s="162" t="s">
        <v>147</v>
      </c>
      <c r="G59" s="162"/>
    </row>
    <row r="60" spans="3:7" ht="25.5" customHeight="1" x14ac:dyDescent="0.25">
      <c r="C60" s="16" t="s">
        <v>73</v>
      </c>
      <c r="D60" s="163" t="s">
        <v>208</v>
      </c>
      <c r="E60" s="163"/>
      <c r="F60" s="164" t="s">
        <v>185</v>
      </c>
      <c r="G60" s="164"/>
    </row>
    <row r="61" spans="3:7" ht="25.5" customHeight="1" x14ac:dyDescent="0.25">
      <c r="C61" s="16" t="s">
        <v>68</v>
      </c>
      <c r="D61" s="163" t="s">
        <v>113</v>
      </c>
      <c r="E61" s="163"/>
      <c r="F61" s="164" t="s">
        <v>162</v>
      </c>
      <c r="G61" s="164"/>
    </row>
    <row r="62" spans="3:7" ht="25.5" customHeight="1" x14ac:dyDescent="0.25">
      <c r="C62" s="16" t="s">
        <v>196</v>
      </c>
      <c r="D62" s="163" t="s">
        <v>104</v>
      </c>
      <c r="E62" s="163"/>
      <c r="F62" s="164" t="s">
        <v>162</v>
      </c>
      <c r="G62" s="164"/>
    </row>
    <row r="63" spans="3:7" ht="25.5" customHeight="1" x14ac:dyDescent="0.25">
      <c r="C63" s="16" t="s">
        <v>186</v>
      </c>
      <c r="D63" s="163" t="s">
        <v>114</v>
      </c>
      <c r="E63" s="163"/>
      <c r="F63" s="164" t="s">
        <v>162</v>
      </c>
      <c r="G63" s="164"/>
    </row>
    <row r="64" spans="3:7" ht="25.5" customHeight="1" x14ac:dyDescent="0.25">
      <c r="C64" s="16" t="s">
        <v>209</v>
      </c>
      <c r="D64" s="163" t="s">
        <v>210</v>
      </c>
      <c r="E64" s="163"/>
      <c r="F64" s="164" t="s">
        <v>162</v>
      </c>
      <c r="G64" s="164"/>
    </row>
    <row r="66" spans="3:7" ht="19.5" customHeight="1" x14ac:dyDescent="0.25">
      <c r="C66" s="73" t="s">
        <v>211</v>
      </c>
      <c r="D66" s="73"/>
      <c r="E66" s="73"/>
      <c r="F66" s="73"/>
      <c r="G66" s="73"/>
    </row>
    <row r="67" spans="3:7" ht="15.75" customHeight="1" x14ac:dyDescent="0.25">
      <c r="C67" s="15" t="s">
        <v>145</v>
      </c>
      <c r="D67" s="162" t="s">
        <v>146</v>
      </c>
      <c r="E67" s="162"/>
      <c r="F67" s="162" t="s">
        <v>147</v>
      </c>
      <c r="G67" s="162"/>
    </row>
    <row r="68" spans="3:7" ht="25.5" customHeight="1" x14ac:dyDescent="0.25">
      <c r="C68" s="16" t="s">
        <v>120</v>
      </c>
      <c r="D68" s="163" t="s">
        <v>71</v>
      </c>
      <c r="E68" s="163"/>
      <c r="F68" s="164" t="s">
        <v>162</v>
      </c>
      <c r="G68" s="164"/>
    </row>
    <row r="69" spans="3:7" ht="25.5" customHeight="1" x14ac:dyDescent="0.25">
      <c r="C69" s="16" t="s">
        <v>121</v>
      </c>
      <c r="D69" s="163" t="s">
        <v>80</v>
      </c>
      <c r="E69" s="163"/>
      <c r="F69" s="164" t="s">
        <v>162</v>
      </c>
      <c r="G69" s="164"/>
    </row>
    <row r="70" spans="3:7" ht="25.5" customHeight="1" x14ac:dyDescent="0.25">
      <c r="C70" s="16" t="s">
        <v>122</v>
      </c>
      <c r="D70" s="163" t="s">
        <v>88</v>
      </c>
      <c r="E70" s="163"/>
      <c r="F70" s="164" t="s">
        <v>162</v>
      </c>
      <c r="G70" s="164"/>
    </row>
    <row r="71" spans="3:7" ht="25.5" customHeight="1" x14ac:dyDescent="0.25">
      <c r="C71" s="16" t="s">
        <v>212</v>
      </c>
      <c r="D71" s="163" t="s">
        <v>90</v>
      </c>
      <c r="E71" s="163"/>
      <c r="F71" s="164" t="s">
        <v>162</v>
      </c>
      <c r="G71" s="164"/>
    </row>
    <row r="72" spans="3:7" ht="25.5" customHeight="1" x14ac:dyDescent="0.25">
      <c r="C72" s="16" t="s">
        <v>123</v>
      </c>
      <c r="D72" s="163" t="s">
        <v>102</v>
      </c>
      <c r="E72" s="163"/>
      <c r="F72" s="164" t="s">
        <v>162</v>
      </c>
      <c r="G72" s="164"/>
    </row>
    <row r="73" spans="3:7" ht="25.5" customHeight="1" x14ac:dyDescent="0.25">
      <c r="C73" s="16" t="s">
        <v>213</v>
      </c>
      <c r="D73" s="163" t="s">
        <v>104</v>
      </c>
      <c r="E73" s="163"/>
      <c r="F73" s="164" t="s">
        <v>162</v>
      </c>
      <c r="G73" s="164"/>
    </row>
    <row r="74" spans="3:7" ht="25.5" customHeight="1" x14ac:dyDescent="0.25">
      <c r="C74" s="16" t="s">
        <v>124</v>
      </c>
      <c r="D74" s="163" t="s">
        <v>113</v>
      </c>
      <c r="E74" s="163"/>
      <c r="F74" s="164" t="s">
        <v>162</v>
      </c>
      <c r="G74" s="164"/>
    </row>
    <row r="76" spans="3:7" ht="19.5" customHeight="1" x14ac:dyDescent="0.25">
      <c r="C76" s="73" t="s">
        <v>214</v>
      </c>
      <c r="D76" s="73"/>
      <c r="E76" s="73"/>
      <c r="F76" s="73"/>
      <c r="G76" s="73"/>
    </row>
    <row r="77" spans="3:7" ht="15.75" customHeight="1" x14ac:dyDescent="0.25">
      <c r="C77" s="15" t="s">
        <v>145</v>
      </c>
      <c r="D77" s="162" t="s">
        <v>146</v>
      </c>
      <c r="E77" s="162"/>
      <c r="F77" s="162" t="s">
        <v>147</v>
      </c>
      <c r="G77" s="162"/>
    </row>
    <row r="78" spans="3:7" ht="25.5" customHeight="1" x14ac:dyDescent="0.25">
      <c r="C78" s="16" t="s">
        <v>215</v>
      </c>
      <c r="D78" s="163" t="s">
        <v>216</v>
      </c>
      <c r="E78" s="163"/>
      <c r="F78" s="164" t="s">
        <v>217</v>
      </c>
      <c r="G78" s="164"/>
    </row>
    <row r="79" spans="3:7" ht="25.5" customHeight="1" x14ac:dyDescent="0.25">
      <c r="C79" s="16" t="s">
        <v>218</v>
      </c>
      <c r="D79" s="163" t="s">
        <v>219</v>
      </c>
      <c r="E79" s="163"/>
      <c r="F79" s="164" t="s">
        <v>162</v>
      </c>
      <c r="G79" s="164"/>
    </row>
    <row r="80" spans="3:7" ht="25.5" customHeight="1" x14ac:dyDescent="0.25">
      <c r="C80" s="16" t="s">
        <v>220</v>
      </c>
      <c r="D80" s="163" t="s">
        <v>221</v>
      </c>
      <c r="E80" s="163"/>
      <c r="F80" s="164" t="s">
        <v>162</v>
      </c>
      <c r="G80" s="164"/>
    </row>
    <row r="82" spans="3:7" x14ac:dyDescent="0.25">
      <c r="C82" s="161"/>
      <c r="D82" s="161"/>
      <c r="E82" s="161"/>
      <c r="F82" s="161"/>
      <c r="G82" s="161"/>
    </row>
  </sheetData>
  <mergeCells count="124">
    <mergeCell ref="C2:C9"/>
    <mergeCell ref="D2:H2"/>
    <mergeCell ref="D3:H3"/>
    <mergeCell ref="C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C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C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C41:G41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C49:G49"/>
    <mergeCell ref="D50:E50"/>
    <mergeCell ref="F50:G50"/>
    <mergeCell ref="D51:E51"/>
    <mergeCell ref="F51:G51"/>
    <mergeCell ref="D52:E52"/>
    <mergeCell ref="F52:G52"/>
    <mergeCell ref="D53:E53"/>
    <mergeCell ref="F53:G53"/>
    <mergeCell ref="D54:E54"/>
    <mergeCell ref="F54:G54"/>
    <mergeCell ref="D55:E55"/>
    <mergeCell ref="F55:G55"/>
    <mergeCell ref="D56:E56"/>
    <mergeCell ref="F56:G56"/>
    <mergeCell ref="C58:G58"/>
    <mergeCell ref="D59:E59"/>
    <mergeCell ref="F59:G59"/>
    <mergeCell ref="D60:E60"/>
    <mergeCell ref="F60:G60"/>
    <mergeCell ref="D61:E61"/>
    <mergeCell ref="F61:G61"/>
    <mergeCell ref="D62:E62"/>
    <mergeCell ref="F62:G62"/>
    <mergeCell ref="D63:E63"/>
    <mergeCell ref="F63:G63"/>
    <mergeCell ref="D64:E64"/>
    <mergeCell ref="F64:G64"/>
    <mergeCell ref="C66:G66"/>
    <mergeCell ref="D67:E67"/>
    <mergeCell ref="F67:G67"/>
    <mergeCell ref="D68:E68"/>
    <mergeCell ref="F68:G68"/>
    <mergeCell ref="D69:E69"/>
    <mergeCell ref="F69:G69"/>
    <mergeCell ref="D70:E70"/>
    <mergeCell ref="F70:G70"/>
    <mergeCell ref="D71:E71"/>
    <mergeCell ref="F71:G71"/>
    <mergeCell ref="D72:E72"/>
    <mergeCell ref="F72:G72"/>
    <mergeCell ref="D73:E73"/>
    <mergeCell ref="F73:G73"/>
    <mergeCell ref="D74:E74"/>
    <mergeCell ref="F74:G74"/>
    <mergeCell ref="C82:G82"/>
    <mergeCell ref="C76:G76"/>
    <mergeCell ref="D77:E77"/>
    <mergeCell ref="F77:G77"/>
    <mergeCell ref="D78:E78"/>
    <mergeCell ref="F78:G78"/>
    <mergeCell ref="D79:E79"/>
    <mergeCell ref="F79:G79"/>
    <mergeCell ref="D80:E80"/>
    <mergeCell ref="F80:G80"/>
  </mergeCells>
  <hyperlinks>
    <hyperlink ref="A2" location="'Ana Sayfa'!A1" display="🏠  Ana Sayfa"/>
    <hyperlink ref="A3" location="'Telefon'!A1" display="📞  Telefon"/>
    <hyperlink ref="A4" location="'İnternet'!A1" display="🌐  İnternet"/>
    <hyperlink ref="A5" location="'Su'!A1" display="💧  Su"/>
    <hyperlink ref="A6" location="'Elektrik'!A1" display="⚡  Elektrik"/>
    <hyperlink ref="A7" location="'Doğalgaz'!A1" display="🔥  Doğalgaz"/>
    <hyperlink ref="A8" location="'Yıllık Tüketim'!A1" display="📈  Yıllık Tüketim"/>
    <hyperlink ref="A9" location="'Genel Bilgi'!A1" display="📋  Genel Bilgi"/>
  </hyperlinks>
  <printOptions horizontalCentered="1"/>
  <pageMargins left="0.4" right="0.4" top="0.5" bottom="0.5" header="0.511811023622047" footer="0.511811023622047"/>
  <pageSetup orientation="landscape" blackAndWhite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8</vt:i4>
      </vt:variant>
    </vt:vector>
  </HeadingPairs>
  <TitlesOfParts>
    <vt:vector size="16" baseType="lpstr">
      <vt:lpstr>Ana Sayfa</vt:lpstr>
      <vt:lpstr>Telefon</vt:lpstr>
      <vt:lpstr>İnternet</vt:lpstr>
      <vt:lpstr>Su</vt:lpstr>
      <vt:lpstr>Elektrik</vt:lpstr>
      <vt:lpstr>Doğalgaz</vt:lpstr>
      <vt:lpstr>Yıllık Tüketim</vt:lpstr>
      <vt:lpstr>Genel Bilgi</vt:lpstr>
      <vt:lpstr>'Ana Sayfa'!Yazdırma_Alanı</vt:lpstr>
      <vt:lpstr>Doğalgaz!Yazdırma_Alanı</vt:lpstr>
      <vt:lpstr>Elektrik!Yazdırma_Alanı</vt:lpstr>
      <vt:lpstr>'Genel Bilgi'!Yazdırma_Alanı</vt:lpstr>
      <vt:lpstr>İnternet!Yazdırma_Alanı</vt:lpstr>
      <vt:lpstr>Su!Yazdırma_Alanı</vt:lpstr>
      <vt:lpstr>Telefon!Yazdırma_Alanı</vt:lpstr>
      <vt:lpstr>'Yıllık Tüketim'!Yazdırma_Alanı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Ramazan Taş</cp:lastModifiedBy>
  <cp:revision>0</cp:revision>
  <cp:lastPrinted>2026-09-28T09:14:42Z</cp:lastPrinted>
  <dcterms:created xsi:type="dcterms:W3CDTF">2026-09-23T13:47:42Z</dcterms:created>
  <dcterms:modified xsi:type="dcterms:W3CDTF">2026-10-05T05:53:00Z</dcterms:modified>
  <dc:language>en-US</dc:language>
</cp:coreProperties>
</file>